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Campaign Performance" sheetId="2" state="visible" r:id="rId2"/>
    <sheet xmlns:r="http://schemas.openxmlformats.org/officeDocument/2006/relationships" name="Predictive Forecasting Model" sheetId="3" state="visible" r:id="rId3"/>
    <sheet xmlns:r="http://schemas.openxmlformats.org/officeDocument/2006/relationships" name="Daily Link &amp; UTM Tracker" sheetId="4" state="visible" r:id="rId4"/>
    <sheet xmlns:r="http://schemas.openxmlformats.org/officeDocument/2006/relationships" name="Budget Allocation Optimizer" sheetId="5" state="visible" r:id="rId5"/>
    <sheet xmlns:r="http://schemas.openxmlformats.org/officeDocument/2006/relationships" name="Creative Matrix &amp; AB Testing" sheetId="6" state="visible" r:id="rId6"/>
    <sheet xmlns:r="http://schemas.openxmlformats.org/officeDocument/2006/relationships" name="Funnel &amp; LTV Predict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0.00&quot;x&quot;"/>
    <numFmt numFmtId="166" formatCode="&quot;$&quot;#,##0"/>
    <numFmt numFmtId="167" formatCode="100.0%"/>
    <numFmt numFmtId="168" formatCode="0.0%"/>
    <numFmt numFmtId="169" formatCode="0.0"/>
    <numFmt numFmtId="170" formatCode="0.0&quot;x&quot;"/>
  </numFmts>
  <fonts count="9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95959"/>
      <sz val="11"/>
    </font>
    <font>
      <name val="Calibri"/>
      <b val="1"/>
      <color rgb="001F4E78"/>
      <sz val="12"/>
    </font>
    <font>
      <name val="Calibri"/>
      <b val="1"/>
      <sz val="11"/>
    </font>
    <font>
      <name val="Calibri"/>
      <b val="1"/>
      <sz val="12"/>
    </font>
    <font>
      <name val="Calibri"/>
      <b val="1"/>
      <color rgb="00FFFFFF"/>
      <sz val="11"/>
    </font>
    <font>
      <name val="Calibri"/>
      <sz val="11"/>
    </font>
    <font>
      <name val="Calibri"/>
      <i val="1"/>
      <sz val="10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1F4E78"/>
        <bgColor rgb="001F4E78"/>
      </patternFill>
    </fill>
    <fill>
      <patternFill patternType="solid">
        <fgColor rgb="00F2F4F7"/>
        <bgColor rgb="00F2F4F7"/>
      </patternFill>
    </fill>
    <fill>
      <patternFill patternType="solid">
        <fgColor rgb="00DCE6F1"/>
        <bgColor rgb="00DCE6F1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3" fontId="5" fillId="2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7" fillId="0" borderId="1" pivotButton="0" quotePrefix="0" xfId="0"/>
    <xf numFmtId="3" fontId="7" fillId="0" borderId="1" pivotButton="0" quotePrefix="0" xfId="0"/>
    <xf numFmtId="164" fontId="7" fillId="0" borderId="1" pivotButton="0" quotePrefix="0" xfId="0"/>
    <xf numFmtId="165" fontId="7" fillId="0" borderId="1" pivotButton="0" quotePrefix="0" xfId="0"/>
    <xf numFmtId="0" fontId="7" fillId="4" borderId="1" pivotButton="0" quotePrefix="0" xfId="0"/>
    <xf numFmtId="3" fontId="7" fillId="4" borderId="1" pivotButton="0" quotePrefix="0" xfId="0"/>
    <xf numFmtId="164" fontId="7" fillId="4" borderId="1" pivotButton="0" quotePrefix="0" xfId="0"/>
    <xf numFmtId="165" fontId="7" fillId="4" borderId="1" pivotButton="0" quotePrefix="0" xfId="0"/>
    <xf numFmtId="0" fontId="6" fillId="3" borderId="2" pivotButton="0" quotePrefix="0" xfId="0"/>
    <xf numFmtId="3" fontId="6" fillId="3" borderId="2" pivotButton="0" quotePrefix="0" xfId="0"/>
    <xf numFmtId="164" fontId="6" fillId="3" borderId="2" pivotButton="0" quotePrefix="0" xfId="0"/>
    <xf numFmtId="165" fontId="6" fillId="3" borderId="2" pivotButton="0" quotePrefix="0" xfId="0"/>
    <xf numFmtId="0" fontId="0" fillId="5" borderId="1" applyAlignment="1" pivotButton="0" quotePrefix="0" xfId="0">
      <alignment horizontal="center" vertical="center"/>
    </xf>
    <xf numFmtId="164" fontId="0" fillId="5" borderId="1" pivotButton="0" quotePrefix="0" xfId="0"/>
    <xf numFmtId="3" fontId="0" fillId="0" borderId="1" pivotButton="0" quotePrefix="0" xfId="0"/>
    <xf numFmtId="10" fontId="0" fillId="0" borderId="1" pivotButton="0" quotePrefix="0" xfId="0"/>
    <xf numFmtId="164" fontId="0" fillId="0" borderId="1" pivotButton="0" quotePrefix="0" xfId="0"/>
    <xf numFmtId="165" fontId="4" fillId="2" borderId="1" pivotButton="0" quotePrefix="0" xfId="0"/>
    <xf numFmtId="164" fontId="4" fillId="2" borderId="1" pivotButton="0" quotePrefix="0" xfId="0"/>
    <xf numFmtId="10" fontId="6" fillId="3" borderId="2" pivotButton="0" quotePrefix="0" xfId="0"/>
    <xf numFmtId="164" fontId="4" fillId="5" borderId="1" pivotButton="0" quotePrefix="0" xfId="0"/>
    <xf numFmtId="10" fontId="4" fillId="5" borderId="1" pivotButton="0" quotePrefix="0" xfId="0"/>
    <xf numFmtId="165" fontId="4" fillId="5" borderId="1" pivotButton="0" quotePrefix="0" xfId="0"/>
    <xf numFmtId="166" fontId="0" fillId="5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5" borderId="1" pivotButton="0" quotePrefix="0" xfId="0"/>
    <xf numFmtId="0" fontId="8" fillId="2" borderId="1" pivotButton="0" quotePrefix="0" xfId="0"/>
    <xf numFmtId="165" fontId="0" fillId="0" borderId="1" pivotButton="0" quotePrefix="0" xfId="0"/>
    <xf numFmtId="165" fontId="0" fillId="5" borderId="1" pivotButton="0" quotePrefix="0" xfId="0"/>
    <xf numFmtId="0" fontId="4" fillId="2" borderId="1" applyAlignment="1" pivotButton="0" quotePrefix="0" xfId="0">
      <alignment horizontal="center" vertical="center"/>
    </xf>
    <xf numFmtId="167" fontId="0" fillId="0" borderId="1" pivotButton="0" quotePrefix="0" xfId="0"/>
    <xf numFmtId="168" fontId="0" fillId="0" borderId="1" pivotButton="0" quotePrefix="0" xfId="0"/>
    <xf numFmtId="169" fontId="0" fillId="5" borderId="1" pivotButton="0" quotePrefix="0" xfId="0"/>
    <xf numFmtId="168" fontId="0" fillId="5" borderId="1" pivotButton="0" quotePrefix="0" xfId="0"/>
    <xf numFmtId="164" fontId="5" fillId="2" borderId="1" pivotButton="0" quotePrefix="0" xfId="0"/>
    <xf numFmtId="170" fontId="5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2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</cols>
  <sheetData>
    <row r="1">
      <c r="A1" s="1" t="inlineStr">
        <is>
          <t>CAMPAIGN PERFORMANCE EXECUTIVE DASHBOARD</t>
        </is>
      </c>
    </row>
    <row r="2">
      <c r="A2" s="2" t="inlineStr">
        <is>
          <t>High-level consolidated metrics, KPI cards, and objective breakdowns</t>
        </is>
      </c>
    </row>
    <row r="3"/>
    <row r="4">
      <c r="A4" s="3" t="inlineStr">
        <is>
          <t>KEY PERFORMANCE INDICATORS</t>
        </is>
      </c>
    </row>
    <row r="5">
      <c r="B5" s="4" t="inlineStr">
        <is>
          <t>Total Ad Spend</t>
        </is>
      </c>
      <c r="C5" s="5">
        <f>SUM('Campaign Performance'!F5:F14)</f>
        <v/>
      </c>
    </row>
    <row r="6">
      <c r="B6" s="4" t="inlineStr">
        <is>
          <t>Total Revenue</t>
        </is>
      </c>
      <c r="C6" s="5">
        <f>SUM('Campaign Performance'!M5:M14)</f>
        <v/>
      </c>
    </row>
    <row r="7">
      <c r="B7" s="4" t="inlineStr">
        <is>
          <t>Blended ROAS</t>
        </is>
      </c>
      <c r="C7" s="6">
        <f>IFERROR(C6/C5, 0)</f>
        <v/>
      </c>
    </row>
    <row r="8">
      <c r="B8" s="4" t="inlineStr">
        <is>
          <t>Total Conversions</t>
        </is>
      </c>
      <c r="C8" s="7">
        <f>SUM('Campaign Performance'!K5:K14)</f>
        <v/>
      </c>
    </row>
    <row r="9">
      <c r="B9" s="4" t="inlineStr">
        <is>
          <t>Average CPA</t>
        </is>
      </c>
      <c r="C9" s="5">
        <f>IFERROR(C5/C8, 0)</f>
        <v/>
      </c>
    </row>
    <row r="10">
      <c r="B10" s="4" t="inlineStr">
        <is>
          <t>Net Profit</t>
        </is>
      </c>
      <c r="C10" s="5">
        <f>C6-C5</f>
        <v/>
      </c>
    </row>
    <row r="11"/>
    <row r="12">
      <c r="A12" s="3" t="inlineStr">
        <is>
          <t>PERFORMANCE BY CAMPAIGN OBJECTIVE</t>
        </is>
      </c>
    </row>
    <row r="13"/>
    <row r="14" ht="24" customHeight="1">
      <c r="A14" s="8" t="inlineStr">
        <is>
          <t>Objective</t>
        </is>
      </c>
      <c r="B14" s="8" t="inlineStr">
        <is>
          <t>Campaign Count</t>
        </is>
      </c>
      <c r="C14" s="8" t="inlineStr">
        <is>
          <t>Total Spend ($)</t>
        </is>
      </c>
      <c r="D14" s="8" t="inlineStr">
        <is>
          <t>Total Revenue ($)</t>
        </is>
      </c>
      <c r="E14" s="8" t="inlineStr">
        <is>
          <t>Conversions</t>
        </is>
      </c>
      <c r="F14" s="8" t="inlineStr">
        <is>
          <t>Avg CPA ($)</t>
        </is>
      </c>
      <c r="G14" s="8" t="inlineStr">
        <is>
          <t>Blended ROAS</t>
        </is>
      </c>
    </row>
    <row r="15">
      <c r="A15" s="9" t="inlineStr">
        <is>
          <t>Conversions / Sales</t>
        </is>
      </c>
      <c r="B15" s="10">
        <f>COUNTIF('Campaign Performance'!:4, "Conversions / Sales")</f>
        <v/>
      </c>
      <c r="C15" s="11">
        <f>SUMIF('Campaign Performance'!:4, "Conversions / Sales", 'Campaign Performance'!:4)</f>
        <v/>
      </c>
      <c r="D15" s="11">
        <f>SUMIF('Campaign Performance'!:4, "Conversions / Sales", 'Campaign Performance'!:4)</f>
        <v/>
      </c>
      <c r="E15" s="10">
        <f>SUMIF('Campaign Performance'!:4, "Conversions / Sales", 'Campaign Performance'!:4)</f>
        <v/>
      </c>
      <c r="F15" s="11">
        <f>IFERROR(C15/E15, 0)</f>
        <v/>
      </c>
      <c r="G15" s="12">
        <f>IFERROR(D15/C15, 0)</f>
        <v/>
      </c>
    </row>
    <row r="16">
      <c r="A16" s="13" t="inlineStr">
        <is>
          <t>Lead Generation</t>
        </is>
      </c>
      <c r="B16" s="14">
        <f>COUNTIF('Campaign Performance'!:4, "Lead Generation")</f>
        <v/>
      </c>
      <c r="C16" s="15">
        <f>SUMIF('Campaign Performance'!:4, "Lead Generation", 'Campaign Performance'!:4)</f>
        <v/>
      </c>
      <c r="D16" s="15">
        <f>SUMIF('Campaign Performance'!:4, "Lead Generation", 'Campaign Performance'!:4)</f>
        <v/>
      </c>
      <c r="E16" s="14">
        <f>SUMIF('Campaign Performance'!:4, "Lead Generation", 'Campaign Performance'!:4)</f>
        <v/>
      </c>
      <c r="F16" s="15">
        <f>IFERROR(C16/E16, 0)</f>
        <v/>
      </c>
      <c r="G16" s="16">
        <f>IFERROR(D16/C16, 0)</f>
        <v/>
      </c>
    </row>
    <row r="17">
      <c r="A17" s="9" t="inlineStr">
        <is>
          <t>Retargeting (BOF)</t>
        </is>
      </c>
      <c r="B17" s="10">
        <f>COUNTIF('Campaign Performance'!:4, "Retargeting (BOF)")</f>
        <v/>
      </c>
      <c r="C17" s="11">
        <f>SUMIF('Campaign Performance'!:4, "Retargeting (BOF)", 'Campaign Performance'!:4)</f>
        <v/>
      </c>
      <c r="D17" s="11">
        <f>SUMIF('Campaign Performance'!:4, "Retargeting (BOF)", 'Campaign Performance'!:4)</f>
        <v/>
      </c>
      <c r="E17" s="10">
        <f>SUMIF('Campaign Performance'!:4, "Retargeting (BOF)", 'Campaign Performance'!:4)</f>
        <v/>
      </c>
      <c r="F17" s="11">
        <f>IFERROR(C17/E17, 0)</f>
        <v/>
      </c>
      <c r="G17" s="12">
        <f>IFERROR(D17/C17, 0)</f>
        <v/>
      </c>
    </row>
    <row r="18">
      <c r="A18" s="13" t="inlineStr">
        <is>
          <t>Brand Awareness</t>
        </is>
      </c>
      <c r="B18" s="14">
        <f>COUNTIF('Campaign Performance'!:4, "Brand Awareness")</f>
        <v/>
      </c>
      <c r="C18" s="15">
        <f>SUMIF('Campaign Performance'!:4, "Brand Awareness", 'Campaign Performance'!:4)</f>
        <v/>
      </c>
      <c r="D18" s="15">
        <f>SUMIF('Campaign Performance'!:4, "Brand Awareness", 'Campaign Performance'!:4)</f>
        <v/>
      </c>
      <c r="E18" s="14">
        <f>SUMIF('Campaign Performance'!:4, "Brand Awareness", 'Campaign Performance'!:4)</f>
        <v/>
      </c>
      <c r="F18" s="15">
        <f>IFERROR(C18/E18, 0)</f>
        <v/>
      </c>
      <c r="G18" s="16">
        <f>IFERROR(D18/C18, 0)</f>
        <v/>
      </c>
    </row>
    <row r="19">
      <c r="A19" s="17" t="inlineStr">
        <is>
          <t>Total / Average</t>
        </is>
      </c>
      <c r="B19" s="18">
        <f>SUM(B15:B18)</f>
        <v/>
      </c>
      <c r="C19" s="19">
        <f>SUM(C15:C18)</f>
        <v/>
      </c>
      <c r="D19" s="19">
        <f>SUM(D15:D18)</f>
        <v/>
      </c>
      <c r="E19" s="18">
        <f>SUM(E15:E18)</f>
        <v/>
      </c>
      <c r="F19" s="19">
        <f>IFERROR(C19/E19, 0)</f>
        <v/>
      </c>
      <c r="G19" s="20">
        <f>IFERROR(D19/C19, 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2" customWidth="1" min="1" max="1"/>
    <col width="23" customWidth="1" min="2" max="2"/>
    <col width="1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25" customWidth="1" min="15" max="15"/>
  </cols>
  <sheetData>
    <row r="1">
      <c r="A1" s="1" t="inlineStr">
        <is>
          <t>CAMPAIGN PERFORMANCE TRACKER</t>
        </is>
      </c>
    </row>
    <row r="2">
      <c r="A2" s="2" t="inlineStr">
        <is>
          <t>Live campaign metrics, spend, revenue, ROAS, and net profit analysis</t>
        </is>
      </c>
    </row>
    <row r="3"/>
    <row r="4" ht="26" customHeight="1">
      <c r="A4" s="8" t="inlineStr">
        <is>
          <t>Campaign Name</t>
        </is>
      </c>
      <c r="B4" s="8" t="inlineStr">
        <is>
          <t>Objective</t>
        </is>
      </c>
      <c r="C4" s="8" t="inlineStr">
        <is>
          <t>Status</t>
        </is>
      </c>
      <c r="D4" s="8" t="inlineStr">
        <is>
          <t>Daily Budget ($)</t>
        </is>
      </c>
      <c r="E4" s="8" t="inlineStr">
        <is>
          <t>Impressions</t>
        </is>
      </c>
      <c r="F4" s="8" t="inlineStr">
        <is>
          <t>Spend ($)</t>
        </is>
      </c>
      <c r="G4" s="8" t="inlineStr">
        <is>
          <t>Clicks</t>
        </is>
      </c>
      <c r="H4" s="8" t="inlineStr">
        <is>
          <t>CTR (%)</t>
        </is>
      </c>
      <c r="I4" s="8" t="inlineStr">
        <is>
          <t>CPC ($)</t>
        </is>
      </c>
      <c r="J4" s="8" t="inlineStr">
        <is>
          <t>CPM ($)</t>
        </is>
      </c>
      <c r="K4" s="8" t="inlineStr">
        <is>
          <t>Conversions</t>
        </is>
      </c>
      <c r="L4" s="8" t="inlineStr">
        <is>
          <t>CPA ($)</t>
        </is>
      </c>
      <c r="M4" s="8" t="inlineStr">
        <is>
          <t>Revenue ($)</t>
        </is>
      </c>
      <c r="N4" s="8" t="inlineStr">
        <is>
          <t>ROAS (x)</t>
        </is>
      </c>
      <c r="O4" s="8" t="inlineStr">
        <is>
          <t>Net Profit ($)</t>
        </is>
      </c>
    </row>
    <row r="5">
      <c r="A5" s="4" t="inlineStr">
        <is>
          <t>Prospecting_TOF_Broad_US</t>
        </is>
      </c>
      <c r="B5" s="9" t="inlineStr">
        <is>
          <t>Conversions / Sales</t>
        </is>
      </c>
      <c r="C5" s="21" t="inlineStr">
        <is>
          <t>Active</t>
        </is>
      </c>
      <c r="D5" s="22" t="n">
        <v>250</v>
      </c>
      <c r="E5" s="23" t="n">
        <v>185000</v>
      </c>
      <c r="F5" s="22" t="n">
        <v>3200</v>
      </c>
      <c r="G5" s="23" t="n">
        <v>4250</v>
      </c>
      <c r="H5" s="24">
        <f>IFERROR(G5/E5, 0)</f>
        <v/>
      </c>
      <c r="I5" s="25">
        <f>IFERROR(F5/G5, 0)</f>
        <v/>
      </c>
      <c r="J5" s="25">
        <f>IFERROR((F5/E5)*1000, 0)</f>
        <v/>
      </c>
      <c r="K5" s="23" t="n">
        <v>115</v>
      </c>
      <c r="L5" s="25">
        <f>IFERROR(F5/K5, 0)</f>
        <v/>
      </c>
      <c r="M5" s="22" t="n">
        <v>24500</v>
      </c>
      <c r="N5" s="26">
        <f>IFERROR(M5/F5, 0)</f>
        <v/>
      </c>
      <c r="O5" s="27">
        <f>M5-F5</f>
        <v/>
      </c>
    </row>
    <row r="6">
      <c r="A6" s="4" t="inlineStr">
        <is>
          <t>Retargeting_BOF_Catalog_US</t>
        </is>
      </c>
      <c r="B6" s="9" t="inlineStr">
        <is>
          <t>Retargeting (BOF)</t>
        </is>
      </c>
      <c r="C6" s="21" t="inlineStr">
        <is>
          <t>Active</t>
        </is>
      </c>
      <c r="D6" s="22" t="n">
        <v>150</v>
      </c>
      <c r="E6" s="23" t="n">
        <v>62000</v>
      </c>
      <c r="F6" s="22" t="n">
        <v>1850</v>
      </c>
      <c r="G6" s="23" t="n">
        <v>2100</v>
      </c>
      <c r="H6" s="24">
        <f>IFERROR(G6/E6, 0)</f>
        <v/>
      </c>
      <c r="I6" s="25">
        <f>IFERROR(F6/G6, 0)</f>
        <v/>
      </c>
      <c r="J6" s="25">
        <f>IFERROR((F6/E6)*1000, 0)</f>
        <v/>
      </c>
      <c r="K6" s="23" t="n">
        <v>142</v>
      </c>
      <c r="L6" s="25">
        <f>IFERROR(F6/K6, 0)</f>
        <v/>
      </c>
      <c r="M6" s="22" t="n">
        <v>18400</v>
      </c>
      <c r="N6" s="26">
        <f>IFERROR(M6/F6, 0)</f>
        <v/>
      </c>
      <c r="O6" s="27">
        <f>M6-F6</f>
        <v/>
      </c>
    </row>
    <row r="7">
      <c r="A7" s="4" t="inlineStr">
        <is>
          <t>LeadGen_MOF_Lookalike_3%</t>
        </is>
      </c>
      <c r="B7" s="9" t="inlineStr">
        <is>
          <t>Lead Generation</t>
        </is>
      </c>
      <c r="C7" s="21" t="inlineStr">
        <is>
          <t>Active</t>
        </is>
      </c>
      <c r="D7" s="22" t="n">
        <v>100</v>
      </c>
      <c r="E7" s="23" t="n">
        <v>95000</v>
      </c>
      <c r="F7" s="22" t="n">
        <v>1400</v>
      </c>
      <c r="G7" s="23" t="n">
        <v>1850</v>
      </c>
      <c r="H7" s="24">
        <f>IFERROR(G7/E7, 0)</f>
        <v/>
      </c>
      <c r="I7" s="25">
        <f>IFERROR(F7/G7, 0)</f>
        <v/>
      </c>
      <c r="J7" s="25">
        <f>IFERROR((F7/E7)*1000, 0)</f>
        <v/>
      </c>
      <c r="K7" s="23" t="n">
        <v>98</v>
      </c>
      <c r="L7" s="25">
        <f>IFERROR(F7/K7, 0)</f>
        <v/>
      </c>
      <c r="M7" s="22" t="n">
        <v>4200</v>
      </c>
      <c r="N7" s="26">
        <f>IFERROR(M7/F7, 0)</f>
        <v/>
      </c>
      <c r="O7" s="27">
        <f>M7-F7</f>
        <v/>
      </c>
    </row>
    <row r="8">
      <c r="A8" s="4" t="inlineStr">
        <is>
          <t>AdvantagePlus_Shopping_US</t>
        </is>
      </c>
      <c r="B8" s="9" t="inlineStr">
        <is>
          <t>Conversions / Sales</t>
        </is>
      </c>
      <c r="C8" s="21" t="inlineStr">
        <is>
          <t>Active</t>
        </is>
      </c>
      <c r="D8" s="22" t="n">
        <v>300</v>
      </c>
      <c r="E8" s="23" t="n">
        <v>240000</v>
      </c>
      <c r="F8" s="22" t="n">
        <v>4500</v>
      </c>
      <c r="G8" s="23" t="n">
        <v>6100</v>
      </c>
      <c r="H8" s="24">
        <f>IFERROR(G8/E8, 0)</f>
        <v/>
      </c>
      <c r="I8" s="25">
        <f>IFERROR(F8/G8, 0)</f>
        <v/>
      </c>
      <c r="J8" s="25">
        <f>IFERROR((F8/E8)*1000, 0)</f>
        <v/>
      </c>
      <c r="K8" s="23" t="n">
        <v>185</v>
      </c>
      <c r="L8" s="25">
        <f>IFERROR(F8/K8, 0)</f>
        <v/>
      </c>
      <c r="M8" s="22" t="n">
        <v>31500</v>
      </c>
      <c r="N8" s="26">
        <f>IFERROR(M8/F8, 0)</f>
        <v/>
      </c>
      <c r="O8" s="27">
        <f>M8-F8</f>
        <v/>
      </c>
    </row>
    <row r="9">
      <c r="A9" s="4" t="inlineStr">
        <is>
          <t>Brand_Awareness_Video_Global</t>
        </is>
      </c>
      <c r="B9" s="9" t="inlineStr">
        <is>
          <t>Brand Awareness</t>
        </is>
      </c>
      <c r="C9" s="21" t="inlineStr">
        <is>
          <t>Active</t>
        </is>
      </c>
      <c r="D9" s="22" t="n">
        <v>50</v>
      </c>
      <c r="E9" s="23" t="n">
        <v>150000</v>
      </c>
      <c r="F9" s="22" t="n">
        <v>650</v>
      </c>
      <c r="G9" s="23" t="n">
        <v>1200</v>
      </c>
      <c r="H9" s="24">
        <f>IFERROR(G9/E9, 0)</f>
        <v/>
      </c>
      <c r="I9" s="25">
        <f>IFERROR(F9/G9, 0)</f>
        <v/>
      </c>
      <c r="J9" s="25">
        <f>IFERROR((F9/E9)*1000, 0)</f>
        <v/>
      </c>
      <c r="K9" s="23" t="n">
        <v>0</v>
      </c>
      <c r="L9" s="25">
        <f>IFERROR(F9/K9, 0)</f>
        <v/>
      </c>
      <c r="M9" s="22" t="n">
        <v>0</v>
      </c>
      <c r="N9" s="26">
        <f>IFERROR(M9/F9, 0)</f>
        <v/>
      </c>
      <c r="O9" s="27">
        <f>M9-F9</f>
        <v/>
      </c>
    </row>
    <row r="10">
      <c r="A10" s="4" t="inlineStr">
        <is>
          <t>TOF_Interest_Fitness_US</t>
        </is>
      </c>
      <c r="B10" s="9" t="inlineStr">
        <is>
          <t>Conversions / Sales</t>
        </is>
      </c>
      <c r="C10" s="21" t="inlineStr">
        <is>
          <t>Testing</t>
        </is>
      </c>
      <c r="D10" s="22" t="n">
        <v>80</v>
      </c>
      <c r="E10" s="23" t="n">
        <v>42000</v>
      </c>
      <c r="F10" s="22" t="n">
        <v>780</v>
      </c>
      <c r="G10" s="23" t="n">
        <v>890</v>
      </c>
      <c r="H10" s="24">
        <f>IFERROR(G10/E10, 0)</f>
        <v/>
      </c>
      <c r="I10" s="25">
        <f>IFERROR(F10/G10, 0)</f>
        <v/>
      </c>
      <c r="J10" s="25">
        <f>IFERROR((F10/E10)*1000, 0)</f>
        <v/>
      </c>
      <c r="K10" s="23" t="n">
        <v>21</v>
      </c>
      <c r="L10" s="25">
        <f>IFERROR(F10/K10, 0)</f>
        <v/>
      </c>
      <c r="M10" s="22" t="n">
        <v>3900</v>
      </c>
      <c r="N10" s="26">
        <f>IFERROR(M10/F10, 0)</f>
        <v/>
      </c>
      <c r="O10" s="27">
        <f>M10-F10</f>
        <v/>
      </c>
    </row>
    <row r="11">
      <c r="A11" s="4" t="inlineStr">
        <is>
          <t>BOF_Abandoned_Cart_Dynamic</t>
        </is>
      </c>
      <c r="B11" s="9" t="inlineStr">
        <is>
          <t>Retargeting (BOF)</t>
        </is>
      </c>
      <c r="C11" s="21" t="inlineStr">
        <is>
          <t>Active</t>
        </is>
      </c>
      <c r="D11" s="22" t="n">
        <v>120</v>
      </c>
      <c r="E11" s="23" t="n">
        <v>38000</v>
      </c>
      <c r="F11" s="22" t="n">
        <v>1120</v>
      </c>
      <c r="G11" s="23" t="n">
        <v>1450</v>
      </c>
      <c r="H11" s="24">
        <f>IFERROR(G11/E11, 0)</f>
        <v/>
      </c>
      <c r="I11" s="25">
        <f>IFERROR(F11/G11, 0)</f>
        <v/>
      </c>
      <c r="J11" s="25">
        <f>IFERROR((F11/E11)*1000, 0)</f>
        <v/>
      </c>
      <c r="K11" s="23" t="n">
        <v>104</v>
      </c>
      <c r="L11" s="25">
        <f>IFERROR(F11/K11, 0)</f>
        <v/>
      </c>
      <c r="M11" s="22" t="n">
        <v>12800</v>
      </c>
      <c r="N11" s="26">
        <f>IFERROR(M11/F11, 0)</f>
        <v/>
      </c>
      <c r="O11" s="27">
        <f>M11-F11</f>
        <v/>
      </c>
    </row>
    <row r="12">
      <c r="A12" s="4" t="inlineStr">
        <is>
          <t>MOF_Ebook_Lead_Magnet</t>
        </is>
      </c>
      <c r="B12" s="9" t="inlineStr">
        <is>
          <t>Lead Generation</t>
        </is>
      </c>
      <c r="C12" s="21" t="inlineStr">
        <is>
          <t>Paused</t>
        </is>
      </c>
      <c r="D12" s="22" t="n">
        <v>60</v>
      </c>
      <c r="E12" s="23" t="n">
        <v>28000</v>
      </c>
      <c r="F12" s="22" t="n">
        <v>420</v>
      </c>
      <c r="G12" s="23" t="n">
        <v>610</v>
      </c>
      <c r="H12" s="24">
        <f>IFERROR(G12/E12, 0)</f>
        <v/>
      </c>
      <c r="I12" s="25">
        <f>IFERROR(F12/G12, 0)</f>
        <v/>
      </c>
      <c r="J12" s="25">
        <f>IFERROR((F12/E12)*1000, 0)</f>
        <v/>
      </c>
      <c r="K12" s="23" t="n">
        <v>35</v>
      </c>
      <c r="L12" s="25">
        <f>IFERROR(F12/K12, 0)</f>
        <v/>
      </c>
      <c r="M12" s="22" t="n">
        <v>850</v>
      </c>
      <c r="N12" s="26">
        <f>IFERROR(M12/F12, 0)</f>
        <v/>
      </c>
      <c r="O12" s="27">
        <f>M12-F12</f>
        <v/>
      </c>
    </row>
    <row r="13">
      <c r="A13" s="4" t="inlineStr">
        <is>
          <t>TOF_Lookalike_1%_Purchase</t>
        </is>
      </c>
      <c r="B13" s="9" t="inlineStr">
        <is>
          <t>Conversions / Sales</t>
        </is>
      </c>
      <c r="C13" s="21" t="inlineStr">
        <is>
          <t>Active</t>
        </is>
      </c>
      <c r="D13" s="22" t="n">
        <v>200</v>
      </c>
      <c r="E13" s="23" t="n">
        <v>135000</v>
      </c>
      <c r="F13" s="22" t="n">
        <v>2400</v>
      </c>
      <c r="G13" s="23" t="n">
        <v>3100</v>
      </c>
      <c r="H13" s="24">
        <f>IFERROR(G13/E13, 0)</f>
        <v/>
      </c>
      <c r="I13" s="25">
        <f>IFERROR(F13/G13, 0)</f>
        <v/>
      </c>
      <c r="J13" s="25">
        <f>IFERROR((F13/E13)*1000, 0)</f>
        <v/>
      </c>
      <c r="K13" s="23" t="n">
        <v>88</v>
      </c>
      <c r="L13" s="25">
        <f>IFERROR(F13/K13, 0)</f>
        <v/>
      </c>
      <c r="M13" s="22" t="n">
        <v>16200</v>
      </c>
      <c r="N13" s="26">
        <f>IFERROR(M13/F13, 0)</f>
        <v/>
      </c>
      <c r="O13" s="27">
        <f>M13-F13</f>
        <v/>
      </c>
    </row>
    <row r="14">
      <c r="A14" s="4" t="inlineStr">
        <is>
          <t>Seasonal_Promo_Summer2026</t>
        </is>
      </c>
      <c r="B14" s="9" t="inlineStr">
        <is>
          <t>Conversions / Sales</t>
        </is>
      </c>
      <c r="C14" s="21" t="inlineStr">
        <is>
          <t>Active</t>
        </is>
      </c>
      <c r="D14" s="22" t="n">
        <v>180</v>
      </c>
      <c r="E14" s="23" t="n">
        <v>110000</v>
      </c>
      <c r="F14" s="22" t="n">
        <v>1950</v>
      </c>
      <c r="G14" s="23" t="n">
        <v>2600</v>
      </c>
      <c r="H14" s="24">
        <f>IFERROR(G14/E14, 0)</f>
        <v/>
      </c>
      <c r="I14" s="25">
        <f>IFERROR(F14/G14, 0)</f>
        <v/>
      </c>
      <c r="J14" s="25">
        <f>IFERROR((F14/E14)*1000, 0)</f>
        <v/>
      </c>
      <c r="K14" s="23" t="n">
        <v>76</v>
      </c>
      <c r="L14" s="25">
        <f>IFERROR(F14/K14, 0)</f>
        <v/>
      </c>
      <c r="M14" s="22" t="n">
        <v>14100</v>
      </c>
      <c r="N14" s="26">
        <f>IFERROR(M14/F14, 0)</f>
        <v/>
      </c>
      <c r="O14" s="27">
        <f>M14-F14</f>
        <v/>
      </c>
    </row>
    <row r="15">
      <c r="A15" s="17" t="inlineStr">
        <is>
          <t>Total / Overall Summary</t>
        </is>
      </c>
      <c r="B15" s="17" t="n"/>
      <c r="C15" s="17" t="n"/>
      <c r="D15" s="19">
        <f>SUM(D5:D14)</f>
        <v/>
      </c>
      <c r="E15" s="18">
        <f>SUM(E5:E14)</f>
        <v/>
      </c>
      <c r="F15" s="19">
        <f>SUM(F5:F14)</f>
        <v/>
      </c>
      <c r="G15" s="18">
        <f>SUM(G5:G14)</f>
        <v/>
      </c>
      <c r="H15" s="28">
        <f>IFERROR(G15/E15, 0)</f>
        <v/>
      </c>
      <c r="I15" s="19">
        <f>IFERROR(F15/G15, 0)</f>
        <v/>
      </c>
      <c r="J15" s="19">
        <f>IFERROR((F15/E15)*1000, 0)</f>
        <v/>
      </c>
      <c r="K15" s="18">
        <f>SUM(K5:K14)</f>
        <v/>
      </c>
      <c r="L15" s="19">
        <f>IFERROR(F15/K15, 0)</f>
        <v/>
      </c>
      <c r="M15" s="19">
        <f>SUM(M5:M14)</f>
        <v/>
      </c>
      <c r="N15" s="20">
        <f>IFERROR(M15/F15, 0)</f>
        <v/>
      </c>
      <c r="O15" s="19">
        <f>M15-F15</f>
        <v/>
      </c>
    </row>
  </sheetData>
  <dataValidations count="1">
    <dataValidation sqref="C5:C14" showDropDown="0" showInputMessage="0" showErrorMessage="0" allowBlank="1" type="list">
      <formula1>"Active,Paused,Testing"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2" customWidth="1" min="1" max="1"/>
    <col width="25" customWidth="1" min="2" max="2"/>
    <col width="25" customWidth="1" min="3" max="3"/>
    <col width="25" customWidth="1" min="4" max="4"/>
    <col width="25" customWidth="1" min="5" max="5"/>
    <col width="28" customWidth="1" min="6" max="6"/>
    <col width="25" customWidth="1" min="7" max="7"/>
  </cols>
  <sheetData>
    <row r="1">
      <c r="A1" s="1" t="inlineStr">
        <is>
          <t>PREDICTIVE SALES &amp; ROAS FORECASTING MODEL</t>
        </is>
      </c>
    </row>
    <row r="2">
      <c r="A2" s="2" t="inlineStr">
        <is>
          <t>30-60-90 Day Scaling Scenario Predictions based on Funnel Benchmarks</t>
        </is>
      </c>
    </row>
    <row r="3"/>
    <row r="4">
      <c r="A4" s="3" t="inlineStr">
        <is>
          <t>MODEL ASSUMPTIONS &amp; BENCHMARKS (INPUTS)</t>
        </is>
      </c>
    </row>
    <row r="5">
      <c r="A5" s="4" t="inlineStr">
        <is>
          <t>Average Order Value (AOV)</t>
        </is>
      </c>
      <c r="B5" s="29" t="n">
        <v>125</v>
      </c>
    </row>
    <row r="6">
      <c r="A6" s="4" t="inlineStr">
        <is>
          <t>Expected CTR (%)</t>
        </is>
      </c>
      <c r="B6" s="30" t="n">
        <v>0.022</v>
      </c>
    </row>
    <row r="7">
      <c r="A7" s="4" t="inlineStr">
        <is>
          <t>Expected CPC ($)</t>
        </is>
      </c>
      <c r="B7" s="29" t="n">
        <v>1.1</v>
      </c>
    </row>
    <row r="8">
      <c r="A8" s="4" t="inlineStr">
        <is>
          <t>Landing Page Conversion Rate (%)</t>
        </is>
      </c>
      <c r="B8" s="30" t="n">
        <v>0.035</v>
      </c>
    </row>
    <row r="9">
      <c r="A9" s="4" t="inlineStr">
        <is>
          <t>Target ROAS Benchmark</t>
        </is>
      </c>
      <c r="B9" s="31" t="n">
        <v>3.5</v>
      </c>
    </row>
    <row r="10"/>
    <row r="11">
      <c r="A11" s="3" t="inlineStr">
        <is>
          <t>30-DAY BUDGET SCALING SCENARIOS</t>
        </is>
      </c>
    </row>
    <row r="12" ht="24" customHeight="1">
      <c r="A12" s="8" t="inlineStr">
        <is>
          <t>Planned Monthly Budget ($)</t>
        </is>
      </c>
      <c r="B12" s="8" t="inlineStr">
        <is>
          <t>Estimated Clicks</t>
        </is>
      </c>
      <c r="C12" s="8" t="inlineStr">
        <is>
          <t>Estimated Conversions</t>
        </is>
      </c>
      <c r="D12" s="8" t="inlineStr">
        <is>
          <t>Predicted Revenue ($)</t>
        </is>
      </c>
      <c r="E12" s="8" t="inlineStr">
        <is>
          <t>Predicted ROAS (x)</t>
        </is>
      </c>
      <c r="F12" s="8" t="inlineStr">
        <is>
          <t>Predicted Net Profit ($)</t>
        </is>
      </c>
      <c r="G12" s="8" t="inlineStr">
        <is>
          <t>Feasibility Grade</t>
        </is>
      </c>
    </row>
    <row r="13">
      <c r="A13" s="32" t="n">
        <v>2500</v>
      </c>
      <c r="B13" s="23">
        <f>IFERROR(A13/, 0)</f>
        <v/>
      </c>
      <c r="C13" s="23">
        <f>IFERROR(B13*, 0)</f>
        <v/>
      </c>
      <c r="D13" s="25">
        <f>C13*</f>
        <v/>
      </c>
      <c r="E13" s="26">
        <f>IFERROR(D13/A13, 0)</f>
        <v/>
      </c>
      <c r="F13" s="25">
        <f>D13-A13</f>
        <v/>
      </c>
      <c r="G13" s="33">
        <f>IF(E13&gt;=, "Scalable", "High Risk / Low Margin")</f>
        <v/>
      </c>
    </row>
    <row r="14">
      <c r="A14" s="32" t="n">
        <v>5000</v>
      </c>
      <c r="B14" s="23">
        <f>IFERROR(A14/, 0)</f>
        <v/>
      </c>
      <c r="C14" s="23">
        <f>IFERROR(B14*, 0)</f>
        <v/>
      </c>
      <c r="D14" s="25">
        <f>C14*</f>
        <v/>
      </c>
      <c r="E14" s="26">
        <f>IFERROR(D14/A14, 0)</f>
        <v/>
      </c>
      <c r="F14" s="25">
        <f>D14-A14</f>
        <v/>
      </c>
      <c r="G14" s="33">
        <f>IF(E14&gt;=, "Scalable", "High Risk / Low Margin")</f>
        <v/>
      </c>
    </row>
    <row r="15">
      <c r="A15" s="32" t="n">
        <v>10000</v>
      </c>
      <c r="B15" s="23">
        <f>IFERROR(A15/, 0)</f>
        <v/>
      </c>
      <c r="C15" s="23">
        <f>IFERROR(B15*, 0)</f>
        <v/>
      </c>
      <c r="D15" s="25">
        <f>C15*</f>
        <v/>
      </c>
      <c r="E15" s="26">
        <f>IFERROR(D15/A15, 0)</f>
        <v/>
      </c>
      <c r="F15" s="25">
        <f>D15-A15</f>
        <v/>
      </c>
      <c r="G15" s="33">
        <f>IF(E15&gt;=, "Scalable", "High Risk / Low Margin")</f>
        <v/>
      </c>
    </row>
    <row r="16">
      <c r="A16" s="32" t="n">
        <v>25000</v>
      </c>
      <c r="B16" s="23">
        <f>IFERROR(A16/, 0)</f>
        <v/>
      </c>
      <c r="C16" s="23">
        <f>IFERROR(B16*, 0)</f>
        <v/>
      </c>
      <c r="D16" s="25">
        <f>C16*</f>
        <v/>
      </c>
      <c r="E16" s="26">
        <f>IFERROR(D16/A16, 0)</f>
        <v/>
      </c>
      <c r="F16" s="25">
        <f>D16-A16</f>
        <v/>
      </c>
      <c r="G16" s="33">
        <f>IF(E16&gt;=, "Scalable", "High Risk / Low Margin")</f>
        <v/>
      </c>
    </row>
    <row r="17">
      <c r="A17" s="32" t="n">
        <v>50000</v>
      </c>
      <c r="B17" s="23">
        <f>IFERROR(A17/, 0)</f>
        <v/>
      </c>
      <c r="C17" s="23">
        <f>IFERROR(B17*, 0)</f>
        <v/>
      </c>
      <c r="D17" s="25">
        <f>C17*</f>
        <v/>
      </c>
      <c r="E17" s="26">
        <f>IFERROR(D17/A17, 0)</f>
        <v/>
      </c>
      <c r="F17" s="25">
        <f>D17-A17</f>
        <v/>
      </c>
      <c r="G17" s="33">
        <f>IF(E17&gt;=, "Scalable", "High Risk / Low Margin")</f>
        <v/>
      </c>
    </row>
    <row r="18">
      <c r="A18" s="32" t="n">
        <v>100000</v>
      </c>
      <c r="B18" s="23">
        <f>IFERROR(A18/, 0)</f>
        <v/>
      </c>
      <c r="C18" s="23">
        <f>IFERROR(B18*, 0)</f>
        <v/>
      </c>
      <c r="D18" s="25">
        <f>C18*</f>
        <v/>
      </c>
      <c r="E18" s="26">
        <f>IFERROR(D18/A18, 0)</f>
        <v/>
      </c>
      <c r="F18" s="25">
        <f>D18-A18</f>
        <v/>
      </c>
      <c r="G18" s="33">
        <f>IF(E18&gt;=, "Scalable", "High Risk / Low Margin")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1" customWidth="1" min="1" max="1"/>
    <col width="27" customWidth="1" min="2" max="2"/>
    <col width="22" customWidth="1" min="3" max="3"/>
    <col width="23" customWidth="1" min="4" max="4"/>
    <col width="16" customWidth="1" min="5" max="5"/>
    <col width="27" customWidth="1" min="6" max="6"/>
    <col width="15" customWidth="1" min="7" max="7"/>
    <col width="15" customWidth="1" min="8" max="8"/>
    <col width="18" customWidth="1" min="9" max="9"/>
    <col width="26" customWidth="1" min="10" max="10"/>
    <col width="15" customWidth="1" min="11" max="11"/>
  </cols>
  <sheetData>
    <row r="1">
      <c r="A1" s="1" t="inlineStr">
        <is>
          <t>DAILY LINK &amp; UTM CAMPAIGN TRACKER</t>
        </is>
      </c>
    </row>
    <row r="2">
      <c r="A2" s="2" t="inlineStr">
        <is>
          <t>Centralized log for destination URLs, UTM tagging, and asset status</t>
        </is>
      </c>
    </row>
    <row r="3"/>
    <row r="4" ht="24" customHeight="1">
      <c r="A4" s="8" t="inlineStr">
        <is>
          <t>Date Added</t>
        </is>
      </c>
      <c r="B4" s="8" t="inlineStr">
        <is>
          <t>Campaign Name</t>
        </is>
      </c>
      <c r="C4" s="8" t="inlineStr">
        <is>
          <t>Ad Set / Audience</t>
        </is>
      </c>
      <c r="D4" s="8" t="inlineStr">
        <is>
          <t>Ad Creative Name</t>
        </is>
      </c>
      <c r="E4" s="8" t="inlineStr">
        <is>
          <t>Format</t>
        </is>
      </c>
      <c r="F4" s="8" t="inlineStr">
        <is>
          <t>Destination Base URL</t>
        </is>
      </c>
      <c r="G4" s="8" t="inlineStr">
        <is>
          <t>UTM Source</t>
        </is>
      </c>
      <c r="H4" s="8" t="inlineStr">
        <is>
          <t>UTM Medium</t>
        </is>
      </c>
      <c r="I4" s="8" t="inlineStr">
        <is>
          <t>UTM Campaign</t>
        </is>
      </c>
      <c r="J4" s="8" t="inlineStr">
        <is>
          <t>Generated Full UTM URL</t>
        </is>
      </c>
      <c r="K4" s="8" t="inlineStr">
        <is>
          <t>Status</t>
        </is>
      </c>
    </row>
    <row r="5">
      <c r="A5" s="34" t="inlineStr">
        <is>
          <t>2026-10-01</t>
        </is>
      </c>
      <c r="B5" s="4" t="inlineStr">
        <is>
          <t>Prospecting_TOF_Broad</t>
        </is>
      </c>
      <c r="C5" s="35" t="inlineStr">
        <is>
          <t>Broad_25_54</t>
        </is>
      </c>
      <c r="D5" s="35" t="inlineStr">
        <is>
          <t>Vid_FounderStory_V1</t>
        </is>
      </c>
      <c r="E5" s="34" t="inlineStr">
        <is>
          <t>Reel / Video</t>
        </is>
      </c>
      <c r="F5" s="36" t="inlineStr">
        <is>
          <t>store.example.com/item1</t>
        </is>
      </c>
      <c r="G5" s="35" t="inlineStr">
        <is>
          <t>paid_ads</t>
        </is>
      </c>
      <c r="H5" s="35" t="inlineStr">
        <is>
          <t>cpc</t>
        </is>
      </c>
      <c r="I5" s="35" t="inlineStr">
        <is>
          <t>tof_broad</t>
        </is>
      </c>
      <c r="J5" s="37">
        <f>F5 &amp; "?utm_source=" &amp; G5 &amp; "&amp;utm_medium=" &amp; H5 &amp; "&amp;utm_campaign=" &amp; I5</f>
        <v/>
      </c>
      <c r="K5" s="21" t="inlineStr">
        <is>
          <t>Live</t>
        </is>
      </c>
    </row>
    <row r="6">
      <c r="A6" s="34" t="inlineStr">
        <is>
          <t>2026-10-02</t>
        </is>
      </c>
      <c r="B6" s="4" t="inlineStr">
        <is>
          <t>Retargeting_BOF_Catalog</t>
        </is>
      </c>
      <c r="C6" s="35" t="inlineStr">
        <is>
          <t>Cart_Abandoners_7D</t>
        </is>
      </c>
      <c r="D6" s="35" t="inlineStr">
        <is>
          <t>Stat_Discount_10Off</t>
        </is>
      </c>
      <c r="E6" s="34" t="inlineStr">
        <is>
          <t>Static Image</t>
        </is>
      </c>
      <c r="F6" s="36" t="inlineStr">
        <is>
          <t>store.example.com/cart</t>
        </is>
      </c>
      <c r="G6" s="35" t="inlineStr">
        <is>
          <t>paid_ads</t>
        </is>
      </c>
      <c r="H6" s="35" t="inlineStr">
        <is>
          <t>paid_social</t>
        </is>
      </c>
      <c r="I6" s="35" t="inlineStr">
        <is>
          <t>bof_retarget</t>
        </is>
      </c>
      <c r="J6" s="37">
        <f>F6 &amp; "?utm_source=" &amp; G6 &amp; "&amp;utm_medium=" &amp; H6 &amp; "&amp;utm_campaign=" &amp; I6</f>
        <v/>
      </c>
      <c r="K6" s="21" t="inlineStr">
        <is>
          <t>Live</t>
        </is>
      </c>
    </row>
    <row r="7">
      <c r="A7" s="34" t="inlineStr">
        <is>
          <t>2026-10-03</t>
        </is>
      </c>
      <c r="B7" s="4" t="inlineStr">
        <is>
          <t>AdvantagePlus_Shopping</t>
        </is>
      </c>
      <c r="C7" s="35" t="inlineStr">
        <is>
          <t>Auto_Broad</t>
        </is>
      </c>
      <c r="D7" s="35" t="inlineStr">
        <is>
          <t>Car_TopSellers_V2</t>
        </is>
      </c>
      <c r="E7" s="34" t="inlineStr">
        <is>
          <t>Carousel</t>
        </is>
      </c>
      <c r="F7" s="36" t="inlineStr">
        <is>
          <t>store.example.com/shop</t>
        </is>
      </c>
      <c r="G7" s="35" t="inlineStr">
        <is>
          <t>paid_ads</t>
        </is>
      </c>
      <c r="H7" s="35" t="inlineStr">
        <is>
          <t>cpc</t>
        </is>
      </c>
      <c r="I7" s="35" t="inlineStr">
        <is>
          <t>advantage_plus</t>
        </is>
      </c>
      <c r="J7" s="37">
        <f>F7 &amp; "?utm_source=" &amp; G7 &amp; "&amp;utm_medium=" &amp; H7 &amp; "&amp;utm_campaign=" &amp; I7</f>
        <v/>
      </c>
      <c r="K7" s="21" t="inlineStr">
        <is>
          <t>Live</t>
        </is>
      </c>
    </row>
    <row r="8">
      <c r="A8" s="34" t="inlineStr">
        <is>
          <t>2026-10-05</t>
        </is>
      </c>
      <c r="B8" s="4" t="inlineStr">
        <is>
          <t>LeadGen_MOF_Lookalike</t>
        </is>
      </c>
      <c r="C8" s="35" t="inlineStr">
        <is>
          <t>LAL_3percent</t>
        </is>
      </c>
      <c r="D8" s="35" t="inlineStr">
        <is>
          <t>Vid_ProductDemo</t>
        </is>
      </c>
      <c r="E8" s="34" t="inlineStr">
        <is>
          <t>Reel / Video</t>
        </is>
      </c>
      <c r="F8" s="36" t="inlineStr">
        <is>
          <t>store.example.com/lead</t>
        </is>
      </c>
      <c r="G8" s="35" t="inlineStr">
        <is>
          <t>paid_ads</t>
        </is>
      </c>
      <c r="H8" s="35" t="inlineStr">
        <is>
          <t>cpc</t>
        </is>
      </c>
      <c r="I8" s="35" t="inlineStr">
        <is>
          <t>mof_leadgen</t>
        </is>
      </c>
      <c r="J8" s="37">
        <f>F8 &amp; "?utm_source=" &amp; G8 &amp; "&amp;utm_medium=" &amp; H8 &amp; "&amp;utm_campaign=" &amp; I8</f>
        <v/>
      </c>
      <c r="K8" s="21" t="inlineStr">
        <is>
          <t>Testing</t>
        </is>
      </c>
    </row>
    <row r="9">
      <c r="A9" s="34" t="inlineStr">
        <is>
          <t>2026-10-10</t>
        </is>
      </c>
      <c r="B9" s="4" t="inlineStr">
        <is>
          <t>Seasonal_Promo_Summer</t>
        </is>
      </c>
      <c r="C9" s="35" t="inlineStr">
        <is>
          <t>Engaged_180D</t>
        </is>
      </c>
      <c r="D9" s="35" t="inlineStr">
        <is>
          <t>Stat_SummerBanner</t>
        </is>
      </c>
      <c r="E9" s="34" t="inlineStr">
        <is>
          <t>Static Image</t>
        </is>
      </c>
      <c r="F9" s="36" t="inlineStr">
        <is>
          <t>store.example.com/promo</t>
        </is>
      </c>
      <c r="G9" s="35" t="inlineStr">
        <is>
          <t>paid_ads</t>
        </is>
      </c>
      <c r="H9" s="35" t="inlineStr">
        <is>
          <t>paid_social</t>
        </is>
      </c>
      <c r="I9" s="35" t="inlineStr">
        <is>
          <t>summer_promo</t>
        </is>
      </c>
      <c r="J9" s="37">
        <f>F9 &amp; "?utm_source=" &amp; G9 &amp; "&amp;utm_medium=" &amp; H9 &amp; "&amp;utm_campaign=" &amp; I9</f>
        <v/>
      </c>
      <c r="K9" s="21" t="inlineStr">
        <is>
          <t>Paused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4" customWidth="1" min="1" max="1"/>
    <col width="27" customWidth="1" min="2" max="2"/>
    <col width="20" customWidth="1" min="3" max="3"/>
    <col width="19" customWidth="1" min="4" max="4"/>
    <col width="19" customWidth="1" min="5" max="5"/>
    <col width="18" customWidth="1" min="6" max="6"/>
    <col width="25" customWidth="1" min="7" max="7"/>
    <col width="25" customWidth="1" min="8" max="8"/>
    <col width="25" customWidth="1" min="9" max="9"/>
  </cols>
  <sheetData>
    <row r="1">
      <c r="A1" s="1" t="inlineStr">
        <is>
          <t>BUDGET ALLOCATION &amp; OPTIMIZER</t>
        </is>
      </c>
    </row>
    <row r="2">
      <c r="A2" s="2" t="inlineStr">
        <is>
          <t>Automated scaling and budget re-allocation rules based on ROAS &amp; CPA performance</t>
        </is>
      </c>
    </row>
    <row r="3"/>
    <row r="4" ht="24" customHeight="1">
      <c r="A4" s="8" t="inlineStr">
        <is>
          <t>Campaign Name</t>
        </is>
      </c>
      <c r="B4" s="8" t="inlineStr">
        <is>
          <t>Current Daily Spend ($)</t>
        </is>
      </c>
      <c r="C4" s="8" t="inlineStr">
        <is>
          <t>Current ROAS (x)</t>
        </is>
      </c>
      <c r="D4" s="8" t="inlineStr">
        <is>
          <t>Target ROAS (x)</t>
        </is>
      </c>
      <c r="E4" s="8" t="inlineStr">
        <is>
          <t>Current CPA ($)</t>
        </is>
      </c>
      <c r="F4" s="8" t="inlineStr">
        <is>
          <t>Target CPA ($)</t>
        </is>
      </c>
      <c r="G4" s="8" t="inlineStr">
        <is>
          <t>Performance Signal</t>
        </is>
      </c>
      <c r="H4" s="8" t="inlineStr">
        <is>
          <t>Recommended Action</t>
        </is>
      </c>
      <c r="I4" s="8" t="inlineStr">
        <is>
          <t>New Daily Budget ($)</t>
        </is>
      </c>
    </row>
    <row r="5">
      <c r="A5" s="4" t="inlineStr">
        <is>
          <t>Prospecting_TOF_Broad_US</t>
        </is>
      </c>
      <c r="B5" s="22" t="n">
        <v>250</v>
      </c>
      <c r="C5" s="38" t="n">
        <v>5.12</v>
      </c>
      <c r="D5" s="39" t="n">
        <v>3.5</v>
      </c>
      <c r="E5" s="25" t="n">
        <v>27.82</v>
      </c>
      <c r="F5" s="22" t="n">
        <v>35</v>
      </c>
      <c r="G5" s="33">
        <f>IF(C5&gt;=D5, "TOP PERFORMER", IF(C5&gt;=(D5*0.8), "ACCEPTABLE", "UNDERPERFORMING"))</f>
        <v/>
      </c>
      <c r="H5" s="4">
        <f>IF(G5="TOP PERFORMER", "Scale Budget +20%", IF(G5="ACCEPTABLE", "Maintain Budget", "Cut Budget -30% / Pause"))</f>
        <v/>
      </c>
      <c r="I5" s="27">
        <f>IF(G5="TOP PERFORMER", B5*1.2, IF(G5="ACCEPTABLE", B5, B5*0.7))</f>
        <v/>
      </c>
    </row>
    <row r="6">
      <c r="A6" s="4" t="inlineStr">
        <is>
          <t>Retargeting_BOF_Catalog_US</t>
        </is>
      </c>
      <c r="B6" s="22" t="n">
        <v>150</v>
      </c>
      <c r="C6" s="38" t="n">
        <v>9.94</v>
      </c>
      <c r="D6" s="39" t="n">
        <v>4.5</v>
      </c>
      <c r="E6" s="25" t="n">
        <v>13.02</v>
      </c>
      <c r="F6" s="22" t="n">
        <v>25</v>
      </c>
      <c r="G6" s="33">
        <f>IF(C6&gt;=D6, "TOP PERFORMER", IF(C6&gt;=(D6*0.8), "ACCEPTABLE", "UNDERPERFORMING"))</f>
        <v/>
      </c>
      <c r="H6" s="4">
        <f>IF(G6="TOP PERFORMER", "Scale Budget +20%", IF(G6="ACCEPTABLE", "Maintain Budget", "Cut Budget -30% / Pause"))</f>
        <v/>
      </c>
      <c r="I6" s="27">
        <f>IF(G6="TOP PERFORMER", B6*1.2, IF(G6="ACCEPTABLE", B6, B6*0.7))</f>
        <v/>
      </c>
    </row>
    <row r="7">
      <c r="A7" s="4" t="inlineStr">
        <is>
          <t>LeadGen_MOF_Lookalike_3%</t>
        </is>
      </c>
      <c r="B7" s="22" t="n">
        <v>100</v>
      </c>
      <c r="C7" s="38" t="n">
        <v>3</v>
      </c>
      <c r="D7" s="39" t="n">
        <v>3.5</v>
      </c>
      <c r="E7" s="25" t="n">
        <v>14.28</v>
      </c>
      <c r="F7" s="22" t="n">
        <v>12</v>
      </c>
      <c r="G7" s="33">
        <f>IF(C7&gt;=D7, "TOP PERFORMER", IF(C7&gt;=(D7*0.8), "ACCEPTABLE", "UNDERPERFORMING"))</f>
        <v/>
      </c>
      <c r="H7" s="4">
        <f>IF(G7="TOP PERFORMER", "Scale Budget +20%", IF(G7="ACCEPTABLE", "Maintain Budget", "Cut Budget -30% / Pause"))</f>
        <v/>
      </c>
      <c r="I7" s="27">
        <f>IF(G7="TOP PERFORMER", B7*1.2, IF(G7="ACCEPTABLE", B7, B7*0.7))</f>
        <v/>
      </c>
    </row>
    <row r="8">
      <c r="A8" s="4" t="inlineStr">
        <is>
          <t>AdvantagePlus_Shopping_US</t>
        </is>
      </c>
      <c r="B8" s="22" t="n">
        <v>300</v>
      </c>
      <c r="C8" s="38" t="n">
        <v>7</v>
      </c>
      <c r="D8" s="39" t="n">
        <v>4</v>
      </c>
      <c r="E8" s="25" t="n">
        <v>24.32</v>
      </c>
      <c r="F8" s="22" t="n">
        <v>30</v>
      </c>
      <c r="G8" s="33">
        <f>IF(C8&gt;=D8, "TOP PERFORMER", IF(C8&gt;=(D8*0.8), "ACCEPTABLE", "UNDERPERFORMING"))</f>
        <v/>
      </c>
      <c r="H8" s="4">
        <f>IF(G8="TOP PERFORMER", "Scale Budget +20%", IF(G8="ACCEPTABLE", "Maintain Budget", "Cut Budget -30% / Pause"))</f>
        <v/>
      </c>
      <c r="I8" s="27">
        <f>IF(G8="TOP PERFORMER", B8*1.2, IF(G8="ACCEPTABLE", B8, B8*0.7))</f>
        <v/>
      </c>
    </row>
    <row r="9">
      <c r="A9" s="4" t="inlineStr">
        <is>
          <t>TOF_Interest_Fitness_US</t>
        </is>
      </c>
      <c r="B9" s="22" t="n">
        <v>80</v>
      </c>
      <c r="C9" s="38" t="n">
        <v>5</v>
      </c>
      <c r="D9" s="39" t="n">
        <v>3.5</v>
      </c>
      <c r="E9" s="25" t="n">
        <v>37.14</v>
      </c>
      <c r="F9" s="22" t="n">
        <v>30</v>
      </c>
      <c r="G9" s="33">
        <f>IF(C9&gt;=D9, "TOP PERFORMER", IF(C9&gt;=(D9*0.8), "ACCEPTABLE", "UNDERPERFORMING"))</f>
        <v/>
      </c>
      <c r="H9" s="4">
        <f>IF(G9="TOP PERFORMER", "Scale Budget +20%", IF(G9="ACCEPTABLE", "Maintain Budget", "Cut Budget -30% / Pause"))</f>
        <v/>
      </c>
      <c r="I9" s="27">
        <f>IF(G9="TOP PERFORMER", B9*1.2, IF(G9="ACCEPTABLE", B9, B9*0.7))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3" customWidth="1" min="1" max="1"/>
    <col width="30" customWidth="1" min="2" max="2"/>
    <col width="16" customWidth="1" min="3" max="3"/>
    <col width="18" customWidth="1" min="4" max="4"/>
    <col width="15" customWidth="1" min="5" max="5"/>
    <col width="25" customWidth="1" min="6" max="6"/>
    <col width="15" customWidth="1" min="7" max="7"/>
    <col width="25" customWidth="1" min="8" max="8"/>
    <col width="15" customWidth="1" min="9" max="9"/>
    <col width="25" customWidth="1" min="10" max="10"/>
    <col width="15" customWidth="1" min="11" max="11"/>
    <col width="25" customWidth="1" min="12" max="12"/>
    <col width="17" customWidth="1" min="13" max="13"/>
  </cols>
  <sheetData>
    <row r="1">
      <c r="A1" s="1" t="inlineStr">
        <is>
          <t>A/B TESTING &amp; CREATIVE PERFORMANCE MATRIX</t>
        </is>
      </c>
    </row>
    <row r="2">
      <c r="A2" s="2" t="inlineStr">
        <is>
          <t>Hook rate, hold rate, CTR, and creative fatigue diagnostics</t>
        </is>
      </c>
    </row>
    <row r="3"/>
    <row r="4" ht="24" customHeight="1">
      <c r="A4" s="8" t="inlineStr">
        <is>
          <t>Creative ID</t>
        </is>
      </c>
      <c r="B4" s="8" t="inlineStr">
        <is>
          <t>Ad Angle / Hook</t>
        </is>
      </c>
      <c r="C4" s="8" t="inlineStr">
        <is>
          <t>Format</t>
        </is>
      </c>
      <c r="D4" s="8" t="inlineStr">
        <is>
          <t>3s Video Views</t>
        </is>
      </c>
      <c r="E4" s="8" t="inlineStr">
        <is>
          <t>Impressions</t>
        </is>
      </c>
      <c r="F4" s="8" t="inlineStr">
        <is>
          <t>Hook Rate (%)</t>
        </is>
      </c>
      <c r="G4" s="8" t="inlineStr">
        <is>
          <t>ThruPlays</t>
        </is>
      </c>
      <c r="H4" s="8" t="inlineStr">
        <is>
          <t>Hold Rate (%)</t>
        </is>
      </c>
      <c r="I4" s="8" t="inlineStr">
        <is>
          <t>Clicks</t>
        </is>
      </c>
      <c r="J4" s="8" t="inlineStr">
        <is>
          <t>CTR (%)</t>
        </is>
      </c>
      <c r="K4" s="8" t="inlineStr">
        <is>
          <t>Conversions</t>
        </is>
      </c>
      <c r="L4" s="8" t="inlineStr">
        <is>
          <t>CPA ($)</t>
        </is>
      </c>
      <c r="M4" s="8" t="inlineStr">
        <is>
          <t>Winner Status</t>
        </is>
      </c>
    </row>
    <row r="5">
      <c r="A5" s="4" t="inlineStr">
        <is>
          <t>CR_001</t>
        </is>
      </c>
      <c r="B5" s="35" t="inlineStr">
        <is>
          <t>Stop Wasting Money on X</t>
        </is>
      </c>
      <c r="C5" s="34" t="inlineStr">
        <is>
          <t>Reel / Video</t>
        </is>
      </c>
      <c r="D5" s="23" t="n">
        <v>45000</v>
      </c>
      <c r="E5" s="23" t="n">
        <v>110000</v>
      </c>
      <c r="F5" s="24">
        <f>IFERROR(D5/E5, 0)</f>
        <v/>
      </c>
      <c r="G5" s="23" t="n">
        <v>12500</v>
      </c>
      <c r="H5" s="24">
        <f>IFERROR(G5/D5, 0)</f>
        <v/>
      </c>
      <c r="I5" s="23" t="n">
        <v>2400</v>
      </c>
      <c r="J5" s="24">
        <f>IFERROR(I5/E5, 0)</f>
        <v/>
      </c>
      <c r="K5" s="23" t="n">
        <v>48</v>
      </c>
      <c r="L5" s="25">
        <f>IFERROR(500/K5, 0)</f>
        <v/>
      </c>
      <c r="M5" s="40" t="inlineStr">
        <is>
          <t>WINNER</t>
        </is>
      </c>
    </row>
    <row r="6">
      <c r="A6" s="4" t="inlineStr">
        <is>
          <t>CR_002</t>
        </is>
      </c>
      <c r="B6" s="35" t="inlineStr">
        <is>
          <t>Before vs After Comparison</t>
        </is>
      </c>
      <c r="C6" s="34" t="inlineStr">
        <is>
          <t>Carousel</t>
        </is>
      </c>
      <c r="D6" s="23" t="n">
        <v>0</v>
      </c>
      <c r="E6" s="23" t="n">
        <v>85000</v>
      </c>
      <c r="F6" s="24">
        <f>IFERROR(D6/E6, 0)</f>
        <v/>
      </c>
      <c r="G6" s="23" t="n">
        <v>0</v>
      </c>
      <c r="H6" s="24">
        <f>IFERROR(G6/D6, 0)</f>
        <v/>
      </c>
      <c r="I6" s="23" t="n">
        <v>1950</v>
      </c>
      <c r="J6" s="24">
        <f>IFERROR(I6/E6, 0)</f>
        <v/>
      </c>
      <c r="K6" s="23" t="n">
        <v>32</v>
      </c>
      <c r="L6" s="25">
        <f>IFERROR(500/K6, 0)</f>
        <v/>
      </c>
      <c r="M6" s="40" t="inlineStr">
        <is>
          <t>WINNER</t>
        </is>
      </c>
    </row>
    <row r="7">
      <c r="A7" s="4" t="inlineStr">
        <is>
          <t>CR_003</t>
        </is>
      </c>
      <c r="B7" s="35" t="inlineStr">
        <is>
          <t>3 Secrets Nobody Tells You</t>
        </is>
      </c>
      <c r="C7" s="34" t="inlineStr">
        <is>
          <t>Reel / Video</t>
        </is>
      </c>
      <c r="D7" s="23" t="n">
        <v>28000</v>
      </c>
      <c r="E7" s="23" t="n">
        <v>92000</v>
      </c>
      <c r="F7" s="24">
        <f>IFERROR(D7/E7, 0)</f>
        <v/>
      </c>
      <c r="G7" s="23" t="n">
        <v>6800</v>
      </c>
      <c r="H7" s="24">
        <f>IFERROR(G7/D7, 0)</f>
        <v/>
      </c>
      <c r="I7" s="23" t="n">
        <v>1420</v>
      </c>
      <c r="J7" s="24">
        <f>IFERROR(I7/E7, 0)</f>
        <v/>
      </c>
      <c r="K7" s="23" t="n">
        <v>18</v>
      </c>
      <c r="L7" s="25">
        <f>IFERROR(500/K7, 0)</f>
        <v/>
      </c>
      <c r="M7" s="33" t="inlineStr">
        <is>
          <t>LOSER</t>
        </is>
      </c>
    </row>
    <row r="8">
      <c r="A8" s="4" t="inlineStr">
        <is>
          <t>CR_004</t>
        </is>
      </c>
      <c r="B8" s="35" t="inlineStr">
        <is>
          <t>Customer Reaction &amp; Review</t>
        </is>
      </c>
      <c r="C8" s="34" t="inlineStr">
        <is>
          <t>UGC Video</t>
        </is>
      </c>
      <c r="D8" s="23" t="n">
        <v>52000</v>
      </c>
      <c r="E8" s="23" t="n">
        <v>125000</v>
      </c>
      <c r="F8" s="24">
        <f>IFERROR(D8/E8, 0)</f>
        <v/>
      </c>
      <c r="G8" s="23" t="n">
        <v>18200</v>
      </c>
      <c r="H8" s="24">
        <f>IFERROR(G8/D8, 0)</f>
        <v/>
      </c>
      <c r="I8" s="23" t="n">
        <v>3800</v>
      </c>
      <c r="J8" s="24">
        <f>IFERROR(I8/E8, 0)</f>
        <v/>
      </c>
      <c r="K8" s="23" t="n">
        <v>62</v>
      </c>
      <c r="L8" s="25">
        <f>IFERROR(500/K8, 0)</f>
        <v/>
      </c>
      <c r="M8" s="40" t="inlineStr">
        <is>
          <t>WINNER</t>
        </is>
      </c>
    </row>
    <row r="9">
      <c r="A9" s="4" t="inlineStr">
        <is>
          <t>CR_005</t>
        </is>
      </c>
      <c r="B9" s="35" t="inlineStr">
        <is>
          <t>Flatlay Product Banner</t>
        </is>
      </c>
      <c r="C9" s="34" t="inlineStr">
        <is>
          <t>Static Image</t>
        </is>
      </c>
      <c r="D9" s="23" t="n">
        <v>0</v>
      </c>
      <c r="E9" s="23" t="n">
        <v>45000</v>
      </c>
      <c r="F9" s="24">
        <f>IFERROR(D9/E9, 0)</f>
        <v/>
      </c>
      <c r="G9" s="23" t="n">
        <v>0</v>
      </c>
      <c r="H9" s="24">
        <f>IFERROR(G9/D9, 0)</f>
        <v/>
      </c>
      <c r="I9" s="23" t="n">
        <v>680</v>
      </c>
      <c r="J9" s="24">
        <f>IFERROR(I9/E9, 0)</f>
        <v/>
      </c>
      <c r="K9" s="23" t="n">
        <v>8</v>
      </c>
      <c r="L9" s="25">
        <f>IFERROR(500/K9, 0)</f>
        <v/>
      </c>
      <c r="M9" s="33" t="inlineStr">
        <is>
          <t>LOSER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5" customWidth="1" min="1" max="1"/>
    <col width="25" customWidth="1" min="2" max="2"/>
    <col width="34" customWidth="1" min="3" max="3"/>
    <col width="27" customWidth="1" min="4" max="4"/>
  </cols>
  <sheetData>
    <row r="1">
      <c r="A1" s="1" t="inlineStr">
        <is>
          <t>FUNNEL DROP-OFF &amp; CUSTOMER LTV PREDICTOR</t>
        </is>
      </c>
    </row>
    <row r="2">
      <c r="A2" s="2" t="inlineStr">
        <is>
          <t>Full funnel conversion mechanics and long-term customer value economics</t>
        </is>
      </c>
    </row>
    <row r="3"/>
    <row r="4">
      <c r="A4" s="3" t="inlineStr">
        <is>
          <t>FULL FUNNEL CONVERSION STAGES</t>
        </is>
      </c>
    </row>
    <row r="5" ht="24" customHeight="1">
      <c r="A5" s="8" t="inlineStr">
        <is>
          <t>Funnel Stage</t>
        </is>
      </c>
      <c r="B5" s="8" t="inlineStr">
        <is>
          <t>Volume / Count</t>
        </is>
      </c>
      <c r="C5" s="8" t="inlineStr">
        <is>
          <t>Conversion Rate from Prior (%)</t>
        </is>
      </c>
      <c r="D5" s="8" t="inlineStr">
        <is>
          <t>Cumulative Drop-off (%)</t>
        </is>
      </c>
    </row>
    <row r="6">
      <c r="A6" s="4" t="inlineStr">
        <is>
          <t>1. Ad Impressions</t>
        </is>
      </c>
      <c r="B6" s="23" t="n">
        <v>1000000</v>
      </c>
      <c r="C6" s="41" t="n">
        <v>1</v>
      </c>
      <c r="D6" s="42" t="n">
        <v>0</v>
      </c>
    </row>
    <row r="7">
      <c r="A7" s="4" t="inlineStr">
        <is>
          <t>2. Ad Clicks (Landing Page Visits)</t>
        </is>
      </c>
      <c r="B7" s="23" t="n">
        <v>22000</v>
      </c>
      <c r="C7" s="24">
        <f>B7/B6</f>
        <v/>
      </c>
      <c r="D7" s="24">
        <f>1-(B7/)</f>
        <v/>
      </c>
    </row>
    <row r="8">
      <c r="A8" s="4" t="inlineStr">
        <is>
          <t>3. Product Page Viewers</t>
        </is>
      </c>
      <c r="B8" s="23" t="n">
        <v>16500</v>
      </c>
      <c r="C8" s="24">
        <f>B8/B7</f>
        <v/>
      </c>
      <c r="D8" s="24">
        <f>1-(B8/)</f>
        <v/>
      </c>
    </row>
    <row r="9">
      <c r="A9" s="4" t="inlineStr">
        <is>
          <t>4. Add to Cart (ATC)</t>
        </is>
      </c>
      <c r="B9" s="23" t="n">
        <v>3300</v>
      </c>
      <c r="C9" s="24">
        <f>B9/B8</f>
        <v/>
      </c>
      <c r="D9" s="24">
        <f>1-(B9/)</f>
        <v/>
      </c>
    </row>
    <row r="10">
      <c r="A10" s="4" t="inlineStr">
        <is>
          <t>5. Initiate Checkout</t>
        </is>
      </c>
      <c r="B10" s="23" t="n">
        <v>1485</v>
      </c>
      <c r="C10" s="24">
        <f>B10/B9</f>
        <v/>
      </c>
      <c r="D10" s="24">
        <f>1-(B10/)</f>
        <v/>
      </c>
    </row>
    <row r="11">
      <c r="A11" s="4" t="inlineStr">
        <is>
          <t>6. Purchases (Conversions)</t>
        </is>
      </c>
      <c r="B11" s="23" t="n">
        <v>770</v>
      </c>
      <c r="C11" s="24">
        <f>B11/B10</f>
        <v/>
      </c>
      <c r="D11" s="24">
        <f>1-(B11/)</f>
        <v/>
      </c>
    </row>
    <row r="12"/>
    <row r="13"/>
    <row r="14">
      <c r="A14" s="3" t="inlineStr">
        <is>
          <t>CUSTOMER LIFETIME VALUE (LTV) CALCULATOR</t>
        </is>
      </c>
    </row>
    <row r="15">
      <c r="A15" s="4" t="inlineStr">
        <is>
          <t>Average Order Value (AOV)</t>
        </is>
      </c>
      <c r="B15" s="22" t="n">
        <v>125</v>
      </c>
    </row>
    <row r="16">
      <c r="A16" s="4" t="inlineStr">
        <is>
          <t>Annual Purchase Frequency (Orders/Year)</t>
        </is>
      </c>
      <c r="B16" s="43" t="n">
        <v>2.4</v>
      </c>
    </row>
    <row r="17">
      <c r="A17" s="4" t="inlineStr">
        <is>
          <t>Average Customer Lifespan (Years)</t>
        </is>
      </c>
      <c r="B17" s="43" t="n">
        <v>3</v>
      </c>
    </row>
    <row r="18">
      <c r="A18" s="4" t="inlineStr">
        <is>
          <t>Gross Profit Margin (%)</t>
        </is>
      </c>
      <c r="B18" s="44" t="n">
        <v>0.65</v>
      </c>
    </row>
    <row r="19">
      <c r="A19" s="4" t="inlineStr">
        <is>
          <t>Predicted Customer LTV ($)</t>
        </is>
      </c>
      <c r="B19" s="45">
        <f>B15*B16*B17*B18</f>
        <v/>
      </c>
    </row>
    <row r="20">
      <c r="A20" s="4" t="inlineStr">
        <is>
          <t>Customer Acquisition Cost (CAC)</t>
        </is>
      </c>
      <c r="B20" s="22" t="n">
        <v>35</v>
      </c>
    </row>
    <row r="21">
      <c r="A21" s="4" t="inlineStr">
        <is>
          <t>LTV : CAC Ratio</t>
        </is>
      </c>
      <c r="B21" s="46">
        <f>B19/B20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2026-10-16T17:08:34Z</dcterms:created>
  <dcterms:modified xmlns:dcterms="http://purl.org/dc/terms/" xmlns:xsi="http://www.w3.org/2001/XMLSchema-instance" xsi:type="dcterms:W3CDTF">2026-10-16T17:08:34Z</dcterms:modified>
</cp:coreProperties>
</file>