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Growth_Engine" sheetId="2" state="visible" r:id="rId2"/>
    <sheet xmlns:r="http://schemas.openxmlformats.org/officeDocument/2006/relationships" name="Funnel_Conversion" sheetId="3" state="visible" r:id="rId3"/>
    <sheet xmlns:r="http://schemas.openxmlformats.org/officeDocument/2006/relationships" name="Documentation &amp; Legen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&quot;x&quot;"/>
    <numFmt numFmtId="167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i val="1"/>
      <color rgb="00595959"/>
      <sz val="10"/>
    </font>
    <font>
      <name val="Calibri"/>
      <b val="1"/>
      <color rgb="00595959"/>
      <sz val="9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color rgb="00000000"/>
      <sz val="10"/>
    </font>
    <font>
      <name val="Calibri"/>
      <b val="1"/>
      <color rgb="00000000"/>
      <sz val="10"/>
    </font>
  </fonts>
  <fills count="8">
    <fill>
      <patternFill/>
    </fill>
    <fill>
      <patternFill patternType="gray125"/>
    </fill>
    <fill>
      <patternFill patternType="solid">
        <fgColor rgb="00F8F9FA"/>
        <bgColor rgb="00F8F9FA"/>
      </patternFill>
    </fill>
    <fill>
      <patternFill patternType="solid">
        <fgColor rgb="004472C4"/>
        <bgColor rgb="004472C4"/>
      </patternFill>
    </fill>
    <fill>
      <patternFill patternType="solid">
        <fgColor rgb="002F5496"/>
        <bgColor rgb="002F5496"/>
      </patternFill>
    </fill>
    <fill>
      <patternFill patternType="solid">
        <fgColor rgb="00F2F2F2"/>
        <bgColor rgb="00F2F2F2"/>
      </patternFill>
    </fill>
    <fill>
      <patternFill patternType="solid">
        <fgColor rgb="00DCE6F1"/>
        <bgColor rgb="00DCE6F1"/>
      </patternFill>
    </fill>
    <fill>
      <patternFill patternType="solid">
        <fgColor rgb="00E2EFDA"/>
        <bgColor rgb="00E2EFDA"/>
      </patternFill>
    </fill>
  </fills>
  <borders count="4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medium">
        <color rgb="001F4E79"/>
      </bottom>
    </border>
    <border>
      <top style="thin">
        <color rgb="00D9D9D9"/>
      </top>
      <bottom style="double">
        <color rgb="001F4E79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2" borderId="1" pivotButton="0" quotePrefix="0" xfId="0"/>
    <xf numFmtId="164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166" fontId="1" fillId="2" borderId="1" applyAlignment="1" pivotButton="0" quotePrefix="0" xfId="0">
      <alignment horizontal="center" vertical="center"/>
    </xf>
    <xf numFmtId="167" fontId="1" fillId="2" borderId="1" applyAlignment="1" pivotButton="0" quotePrefix="0" xfId="0">
      <alignment horizontal="center" vertical="center"/>
    </xf>
    <xf numFmtId="0" fontId="4" fillId="3" borderId="0" applyAlignment="1" pivotButton="0" quotePrefix="0" xfId="0">
      <alignment horizontal="left" vertical="center"/>
    </xf>
    <xf numFmtId="0" fontId="5" fillId="4" borderId="2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164" fontId="6" fillId="5" borderId="1" applyAlignment="1" pivotButton="0" quotePrefix="0" xfId="0">
      <alignment horizontal="right" vertical="center"/>
    </xf>
    <xf numFmtId="3" fontId="6" fillId="5" borderId="1" applyAlignment="1" pivotButton="0" quotePrefix="0" xfId="0">
      <alignment horizontal="right" vertical="center"/>
    </xf>
    <xf numFmtId="167" fontId="6" fillId="5" borderId="1" applyAlignment="1" pivotButton="0" quotePrefix="0" xfId="0">
      <alignment horizontal="right" vertical="center"/>
    </xf>
    <xf numFmtId="166" fontId="7" fillId="5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/>
    </xf>
    <xf numFmtId="164" fontId="6" fillId="0" borderId="1" applyAlignment="1" pivotButton="0" quotePrefix="0" xfId="0">
      <alignment horizontal="right" vertical="center"/>
    </xf>
    <xf numFmtId="3" fontId="6" fillId="0" borderId="1" applyAlignment="1" pivotButton="0" quotePrefix="0" xfId="0">
      <alignment horizontal="right" vertical="center"/>
    </xf>
    <xf numFmtId="167" fontId="6" fillId="0" borderId="1" applyAlignment="1" pivotButton="0" quotePrefix="0" xfId="0">
      <alignment horizontal="right" vertical="center"/>
    </xf>
    <xf numFmtId="166" fontId="7" fillId="0" borderId="1" applyAlignment="1" pivotButton="0" quotePrefix="0" xfId="0">
      <alignment horizontal="right" vertical="center"/>
    </xf>
    <xf numFmtId="0" fontId="7" fillId="0" borderId="3" pivotButton="0" quotePrefix="0" xfId="0"/>
    <xf numFmtId="164" fontId="7" fillId="0" borderId="3" pivotButton="0" quotePrefix="0" xfId="0"/>
    <xf numFmtId="3" fontId="7" fillId="0" borderId="3" pivotButton="0" quotePrefix="0" xfId="0"/>
    <xf numFmtId="167" fontId="7" fillId="0" borderId="3" pivotButton="0" quotePrefix="0" xfId="0"/>
    <xf numFmtId="165" fontId="7" fillId="0" borderId="3" pivotButton="0" quotePrefix="0" xfId="0"/>
    <xf numFmtId="166" fontId="7" fillId="0" borderId="3" pivotButton="0" quotePrefix="0" xfId="0"/>
    <xf numFmtId="0" fontId="4" fillId="3" borderId="0" pivotButton="0" quotePrefix="0" xfId="0"/>
    <xf numFmtId="164" fontId="6" fillId="6" borderId="1" applyAlignment="1" pivotButton="0" quotePrefix="0" xfId="0">
      <alignment horizontal="right" vertical="center"/>
    </xf>
    <xf numFmtId="3" fontId="6" fillId="6" borderId="1" applyAlignment="1" pivotButton="0" quotePrefix="0" xfId="0">
      <alignment horizontal="right" vertical="center"/>
    </xf>
    <xf numFmtId="167" fontId="6" fillId="7" borderId="1" applyAlignment="1" pivotButton="0" quotePrefix="0" xfId="0">
      <alignment horizontal="right" vertical="center"/>
    </xf>
    <xf numFmtId="164" fontId="6" fillId="7" borderId="1" applyAlignment="1" pivotButton="0" quotePrefix="0" xfId="0">
      <alignment horizontal="right" vertical="center"/>
    </xf>
    <xf numFmtId="166" fontId="7" fillId="7" borderId="1" applyAlignment="1" pivotButton="0" quotePrefix="0" xfId="0">
      <alignment horizontal="right" vertical="center"/>
    </xf>
    <xf numFmtId="164" fontId="7" fillId="5" borderId="1" applyAlignment="1" pivotButton="0" quotePrefix="0" xfId="0">
      <alignment horizontal="right" vertical="center"/>
    </xf>
    <xf numFmtId="3" fontId="6" fillId="7" borderId="1" applyAlignment="1" pivotButton="0" quotePrefix="0" xfId="0">
      <alignment horizontal="right" vertical="center"/>
    </xf>
    <xf numFmtId="164" fontId="7" fillId="7" borderId="1" applyAlignment="1" pivotButton="0" quotePrefix="0" xfId="0">
      <alignment horizontal="right" vertical="center"/>
    </xf>
    <xf numFmtId="0" fontId="5" fillId="4" borderId="1" pivotButton="0" quotePrefix="0" xfId="0"/>
    <xf numFmtId="0" fontId="6" fillId="0" borderId="0" pivotButton="0" quotePrefix="0" xfId="0"/>
    <xf numFmtId="0" fontId="7" fillId="6" borderId="1" pivotButton="0" quotePrefix="0" xfId="0"/>
    <xf numFmtId="0" fontId="7" fillId="7" borderId="1" pivotButton="0" quotePrefix="0" xfId="0"/>
    <xf numFmtId="0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Channel LTV : CAC Efficiency Multiple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'Growth_Engine'!K6</f>
            </strRef>
          </tx>
          <spPr>
            <a:ln xmlns:a="http://schemas.openxmlformats.org/drawingml/2006/main">
              <a:prstDash val="solid"/>
            </a:ln>
          </spPr>
          <cat>
            <numRef>
              <f>'Growth_Engine'!$A$7:$A$12</f>
            </numRef>
          </cat>
          <val>
            <numRef>
              <f>'Growth_Engine'!$K$7:$K$12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Channel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LTV : CAC Ratio (x)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0" workbookViewId="0">
      <selection activeCell="A1" sqref="A1"/>
    </sheetView>
  </sheetViews>
  <sheetFormatPr baseColWidth="8" defaultRowHeight="15"/>
  <cols>
    <col width="91" customWidth="1" min="1" max="1"/>
    <col width="13" customWidth="1" min="2" max="2"/>
    <col width="13" customWidth="1" min="3" max="3"/>
    <col width="13" customWidth="1" min="4" max="4"/>
    <col width="17" customWidth="1" min="5" max="5"/>
    <col width="17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GROWTH ANALYTICS &amp; ATTRIBUTION MODEL</t>
        </is>
      </c>
    </row>
    <row r="2">
      <c r="A2" s="2" t="inlineStr">
        <is>
          <t>Omnichannel Performance, CAC Efficiency &amp; Multi-Touch Attribution | Generated 2026-10-17</t>
        </is>
      </c>
    </row>
    <row r="3"/>
    <row r="4">
      <c r="A4" s="3" t="inlineStr">
        <is>
          <t>TOTAL AD SPEND</t>
        </is>
      </c>
      <c r="B4" s="4" t="n"/>
      <c r="C4" s="3" t="inlineStr">
        <is>
          <t>BLENDED CAC</t>
        </is>
      </c>
      <c r="D4" s="4" t="n"/>
      <c r="E4" s="3" t="inlineStr">
        <is>
          <t>BLENDED LTV : CAC</t>
        </is>
      </c>
      <c r="F4" s="4" t="n"/>
      <c r="G4" s="3" t="inlineStr">
        <is>
          <t>OVERALL CONVERSION</t>
        </is>
      </c>
      <c r="H4" s="4" t="n"/>
      <c r="I4" s="3" t="inlineStr">
        <is>
          <t>BLENDED ROAS</t>
        </is>
      </c>
      <c r="J4" s="4" t="n"/>
    </row>
    <row r="5">
      <c r="A5" s="5">
        <f>Growth_Engine!B13</f>
        <v/>
      </c>
      <c r="B5" s="4" t="n"/>
      <c r="C5" s="6">
        <f>Growth_Engine!H13</f>
        <v/>
      </c>
      <c r="D5" s="4" t="n"/>
      <c r="E5" s="7">
        <f>Growth_Engine!K13</f>
        <v/>
      </c>
      <c r="F5" s="4" t="n"/>
      <c r="G5" s="8">
        <f>Growth_Engine!G13</f>
        <v/>
      </c>
      <c r="H5" s="4" t="n"/>
      <c r="I5" s="7">
        <f>Growth_Engine!L13</f>
        <v/>
      </c>
      <c r="J5" s="4" t="n"/>
    </row>
    <row r="6"/>
    <row r="7">
      <c r="A7" s="9" t="inlineStr">
        <is>
          <t>MARKETING ACQUISITION CHANNEL EFFICIENCY</t>
        </is>
      </c>
    </row>
    <row r="8">
      <c r="A8" s="10" t="inlineStr">
        <is>
          <t>Acquisition Channel</t>
        </is>
      </c>
      <c r="B8" s="10" t="inlineStr">
        <is>
          <t>Ad Spend</t>
        </is>
      </c>
      <c r="C8" s="10" t="inlineStr">
        <is>
          <t>Leads</t>
        </is>
      </c>
      <c r="D8" s="10" t="inlineStr">
        <is>
          <t>SQLs</t>
        </is>
      </c>
      <c r="E8" s="10" t="inlineStr">
        <is>
          <t>Paid Customers</t>
        </is>
      </c>
      <c r="F8" s="10" t="inlineStr">
        <is>
          <t>Lead-to-Paid %</t>
        </is>
      </c>
      <c r="G8" s="10" t="inlineStr">
        <is>
          <t>CAC ($)</t>
        </is>
      </c>
      <c r="H8" s="10" t="inlineStr">
        <is>
          <t>12-Mo LTV</t>
        </is>
      </c>
      <c r="I8" s="10" t="inlineStr">
        <is>
          <t>LTV : CAC</t>
        </is>
      </c>
      <c r="J8" s="10" t="inlineStr">
        <is>
          <t>ROAS</t>
        </is>
      </c>
    </row>
    <row r="9">
      <c r="A9" s="11" t="inlineStr">
        <is>
          <t>Google Paid Search</t>
        </is>
      </c>
      <c r="B9" s="12">
        <f>Growth_Engine!B7</f>
        <v/>
      </c>
      <c r="C9" s="13">
        <f>Growth_Engine!C7</f>
        <v/>
      </c>
      <c r="D9" s="13">
        <f>Growth_Engine!E7</f>
        <v/>
      </c>
      <c r="E9" s="13">
        <f>Growth_Engine!F7</f>
        <v/>
      </c>
      <c r="F9" s="14">
        <f>Growth_Engine!G7</f>
        <v/>
      </c>
      <c r="G9" s="12">
        <f>Growth_Engine!H7</f>
        <v/>
      </c>
      <c r="H9" s="12">
        <f>Growth_Engine!J7</f>
        <v/>
      </c>
      <c r="I9" s="15">
        <f>Growth_Engine!K7</f>
        <v/>
      </c>
      <c r="J9" s="15">
        <f>Growth_Engine!L7</f>
        <v/>
      </c>
    </row>
    <row r="10">
      <c r="A10" s="16" t="inlineStr">
        <is>
          <t>Organic SEO &amp; Content</t>
        </is>
      </c>
      <c r="B10" s="17">
        <f>Growth_Engine!B8</f>
        <v/>
      </c>
      <c r="C10" s="18">
        <f>Growth_Engine!C8</f>
        <v/>
      </c>
      <c r="D10" s="18">
        <f>Growth_Engine!E8</f>
        <v/>
      </c>
      <c r="E10" s="18">
        <f>Growth_Engine!F8</f>
        <v/>
      </c>
      <c r="F10" s="19">
        <f>Growth_Engine!G8</f>
        <v/>
      </c>
      <c r="G10" s="17">
        <f>Growth_Engine!H8</f>
        <v/>
      </c>
      <c r="H10" s="17">
        <f>Growth_Engine!J8</f>
        <v/>
      </c>
      <c r="I10" s="20">
        <f>Growth_Engine!K8</f>
        <v/>
      </c>
      <c r="J10" s="20">
        <f>Growth_Engine!L8</f>
        <v/>
      </c>
    </row>
    <row r="11">
      <c r="A11" s="11" t="inlineStr">
        <is>
          <t>LinkedIn B2B Ads</t>
        </is>
      </c>
      <c r="B11" s="12">
        <f>Growth_Engine!B9</f>
        <v/>
      </c>
      <c r="C11" s="13">
        <f>Growth_Engine!C9</f>
        <v/>
      </c>
      <c r="D11" s="13">
        <f>Growth_Engine!E9</f>
        <v/>
      </c>
      <c r="E11" s="13">
        <f>Growth_Engine!F9</f>
        <v/>
      </c>
      <c r="F11" s="14">
        <f>Growth_Engine!G9</f>
        <v/>
      </c>
      <c r="G11" s="12">
        <f>Growth_Engine!H9</f>
        <v/>
      </c>
      <c r="H11" s="12">
        <f>Growth_Engine!J9</f>
        <v/>
      </c>
      <c r="I11" s="15">
        <f>Growth_Engine!K9</f>
        <v/>
      </c>
      <c r="J11" s="15">
        <f>Growth_Engine!L9</f>
        <v/>
      </c>
    </row>
    <row r="12">
      <c r="A12" s="16" t="inlineStr">
        <is>
          <t>Outbound SDR Sales</t>
        </is>
      </c>
      <c r="B12" s="17">
        <f>Growth_Engine!B10</f>
        <v/>
      </c>
      <c r="C12" s="18">
        <f>Growth_Engine!C10</f>
        <v/>
      </c>
      <c r="D12" s="18">
        <f>Growth_Engine!E10</f>
        <v/>
      </c>
      <c r="E12" s="18">
        <f>Growth_Engine!F10</f>
        <v/>
      </c>
      <c r="F12" s="19">
        <f>Growth_Engine!G10</f>
        <v/>
      </c>
      <c r="G12" s="17">
        <f>Growth_Engine!H10</f>
        <v/>
      </c>
      <c r="H12" s="17">
        <f>Growth_Engine!J10</f>
        <v/>
      </c>
      <c r="I12" s="20">
        <f>Growth_Engine!K10</f>
        <v/>
      </c>
      <c r="J12" s="20">
        <f>Growth_Engine!L10</f>
        <v/>
      </c>
    </row>
    <row r="13">
      <c r="A13" s="11" t="inlineStr">
        <is>
          <t>Partner Referrals</t>
        </is>
      </c>
      <c r="B13" s="12">
        <f>Growth_Engine!B11</f>
        <v/>
      </c>
      <c r="C13" s="13">
        <f>Growth_Engine!C11</f>
        <v/>
      </c>
      <c r="D13" s="13">
        <f>Growth_Engine!E11</f>
        <v/>
      </c>
      <c r="E13" s="13">
        <f>Growth_Engine!F11</f>
        <v/>
      </c>
      <c r="F13" s="14">
        <f>Growth_Engine!G11</f>
        <v/>
      </c>
      <c r="G13" s="12">
        <f>Growth_Engine!H11</f>
        <v/>
      </c>
      <c r="H13" s="12">
        <f>Growth_Engine!J11</f>
        <v/>
      </c>
      <c r="I13" s="15">
        <f>Growth_Engine!K11</f>
        <v/>
      </c>
      <c r="J13" s="15">
        <f>Growth_Engine!L11</f>
        <v/>
      </c>
    </row>
    <row r="14">
      <c r="A14" s="16" t="inlineStr">
        <is>
          <t>Meta / Instagram Ads</t>
        </is>
      </c>
      <c r="B14" s="17">
        <f>Growth_Engine!B12</f>
        <v/>
      </c>
      <c r="C14" s="18">
        <f>Growth_Engine!C12</f>
        <v/>
      </c>
      <c r="D14" s="18">
        <f>Growth_Engine!E12</f>
        <v/>
      </c>
      <c r="E14" s="18">
        <f>Growth_Engine!F12</f>
        <v/>
      </c>
      <c r="F14" s="19">
        <f>Growth_Engine!G12</f>
        <v/>
      </c>
      <c r="G14" s="17">
        <f>Growth_Engine!H12</f>
        <v/>
      </c>
      <c r="H14" s="17">
        <f>Growth_Engine!J12</f>
        <v/>
      </c>
      <c r="I14" s="20">
        <f>Growth_Engine!K12</f>
        <v/>
      </c>
      <c r="J14" s="20">
        <f>Growth_Engine!L12</f>
        <v/>
      </c>
    </row>
    <row r="15">
      <c r="A15" s="21" t="inlineStr">
        <is>
          <t>Blended Total / Average</t>
        </is>
      </c>
      <c r="B15" s="22">
        <f>Growth_Engine!B13</f>
        <v/>
      </c>
      <c r="C15" s="23">
        <f>Growth_Engine!C13</f>
        <v/>
      </c>
      <c r="D15" s="23">
        <f>Growth_Engine!E13</f>
        <v/>
      </c>
      <c r="E15" s="23">
        <f>Growth_Engine!F13</f>
        <v/>
      </c>
      <c r="F15" s="24">
        <f>Growth_Engine!G13</f>
        <v/>
      </c>
      <c r="G15" s="25">
        <f>Growth_Engine!H13</f>
        <v/>
      </c>
      <c r="H15" s="22">
        <f>Growth_Engine!J13</f>
        <v/>
      </c>
      <c r="I15" s="26">
        <f>Growth_Engine!K13</f>
        <v/>
      </c>
      <c r="J15" s="26">
        <f>Growth_Engine!L13</f>
        <v/>
      </c>
    </row>
  </sheetData>
  <mergeCells count="11">
    <mergeCell ref="A4:B4"/>
    <mergeCell ref="G4:H4"/>
    <mergeCell ref="E4:F4"/>
    <mergeCell ref="I4:J4"/>
    <mergeCell ref="C5:D5"/>
    <mergeCell ref="A5:B5"/>
    <mergeCell ref="G5:H5"/>
    <mergeCell ref="E5:F5"/>
    <mergeCell ref="I5:J5"/>
    <mergeCell ref="A7:J7"/>
    <mergeCell ref="C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3"/>
  <sheetViews>
    <sheetView showGridLines="0" workbookViewId="0">
      <selection activeCell="A1" sqref="A1"/>
    </sheetView>
  </sheetViews>
  <sheetFormatPr baseColWidth="8" defaultRowHeight="15"/>
  <cols>
    <col width="61" customWidth="1" min="1" max="1"/>
    <col width="16" customWidth="1" min="2" max="2"/>
    <col width="13" customWidth="1" min="3" max="3"/>
    <col width="13" customWidth="1" min="4" max="4"/>
    <col width="13" customWidth="1" min="5" max="5"/>
    <col width="17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OMNICHANNEL ACQUISITION &amp; UNIT ECONOMICS ENGINE</t>
        </is>
      </c>
    </row>
    <row r="2">
      <c r="A2" s="2" t="inlineStr">
        <is>
          <t>Detailed Channel Level CAC, LTV, ROAS &amp; Conversion Metrics</t>
        </is>
      </c>
    </row>
    <row r="3"/>
    <row r="4"/>
    <row r="5">
      <c r="A5" s="27" t="inlineStr">
        <is>
          <t>ACQUISITION CHANNEL COHORT PERFORMANCE</t>
        </is>
      </c>
    </row>
    <row r="6">
      <c r="A6" s="10" t="inlineStr">
        <is>
          <t>Acquisition Channel</t>
        </is>
      </c>
      <c r="B6" s="10" t="inlineStr">
        <is>
          <t>Monthly Spend</t>
        </is>
      </c>
      <c r="C6" s="10" t="inlineStr">
        <is>
          <t>Leads</t>
        </is>
      </c>
      <c r="D6" s="10" t="inlineStr">
        <is>
          <t>MQLs</t>
        </is>
      </c>
      <c r="E6" s="10" t="inlineStr">
        <is>
          <t>SQLs</t>
        </is>
      </c>
      <c r="F6" s="10" t="inlineStr">
        <is>
          <t>Paid Customers</t>
        </is>
      </c>
      <c r="G6" s="10" t="inlineStr">
        <is>
          <t>Conv %</t>
        </is>
      </c>
      <c r="H6" s="10" t="inlineStr">
        <is>
          <t>CAC ($)</t>
        </is>
      </c>
      <c r="I6" s="10" t="inlineStr">
        <is>
          <t>AOV ($)</t>
        </is>
      </c>
      <c r="J6" s="10" t="inlineStr">
        <is>
          <t>12-Mo LTV</t>
        </is>
      </c>
      <c r="K6" s="10" t="inlineStr">
        <is>
          <t>LTV : CAC</t>
        </is>
      </c>
      <c r="L6" s="10" t="inlineStr">
        <is>
          <t>ROAS</t>
        </is>
      </c>
    </row>
    <row r="7">
      <c r="A7" s="11" t="inlineStr">
        <is>
          <t>Google Paid Search</t>
        </is>
      </c>
      <c r="B7" s="28" t="n">
        <v>85000</v>
      </c>
      <c r="C7" s="29" t="n">
        <v>12500</v>
      </c>
      <c r="D7" s="29" t="n">
        <v>3100</v>
      </c>
      <c r="E7" s="29" t="n">
        <v>850</v>
      </c>
      <c r="F7" s="29" t="n">
        <v>250</v>
      </c>
      <c r="G7" s="30">
        <f>F7/C7</f>
        <v/>
      </c>
      <c r="H7" s="31">
        <f>B7/F7</f>
        <v/>
      </c>
      <c r="I7" s="28" t="n">
        <v>1200</v>
      </c>
      <c r="J7" s="28" t="n">
        <v>4800</v>
      </c>
      <c r="K7" s="32">
        <f>J7/H7</f>
        <v/>
      </c>
      <c r="L7" s="32">
        <f>(F7*J7)/B7</f>
        <v/>
      </c>
    </row>
    <row r="8">
      <c r="A8" s="16" t="inlineStr">
        <is>
          <t>Organic SEO &amp; Content</t>
        </is>
      </c>
      <c r="B8" s="28" t="n">
        <v>25000</v>
      </c>
      <c r="C8" s="29" t="n">
        <v>28000</v>
      </c>
      <c r="D8" s="29" t="n">
        <v>6200</v>
      </c>
      <c r="E8" s="29" t="n">
        <v>1450</v>
      </c>
      <c r="F8" s="29" t="n">
        <v>420</v>
      </c>
      <c r="G8" s="30">
        <f>F8/C8</f>
        <v/>
      </c>
      <c r="H8" s="31">
        <f>B8/F8</f>
        <v/>
      </c>
      <c r="I8" s="28" t="n">
        <v>1100</v>
      </c>
      <c r="J8" s="28" t="n">
        <v>4400</v>
      </c>
      <c r="K8" s="32">
        <f>J8/H8</f>
        <v/>
      </c>
      <c r="L8" s="32">
        <f>(F8*J8)/B8</f>
        <v/>
      </c>
    </row>
    <row r="9">
      <c r="A9" s="11" t="inlineStr">
        <is>
          <t>LinkedIn B2B Ads</t>
        </is>
      </c>
      <c r="B9" s="28" t="n">
        <v>65000</v>
      </c>
      <c r="C9" s="29" t="n">
        <v>4500</v>
      </c>
      <c r="D9" s="29" t="n">
        <v>1800</v>
      </c>
      <c r="E9" s="29" t="n">
        <v>620</v>
      </c>
      <c r="F9" s="29" t="n">
        <v>140</v>
      </c>
      <c r="G9" s="30">
        <f>F9/C9</f>
        <v/>
      </c>
      <c r="H9" s="31">
        <f>B9/F9</f>
        <v/>
      </c>
      <c r="I9" s="28" t="n">
        <v>2500</v>
      </c>
      <c r="J9" s="28" t="n">
        <v>12500</v>
      </c>
      <c r="K9" s="32">
        <f>J9/H9</f>
        <v/>
      </c>
      <c r="L9" s="32">
        <f>(F9*J9)/B9</f>
        <v/>
      </c>
    </row>
    <row r="10">
      <c r="A10" s="16" t="inlineStr">
        <is>
          <t>Outbound SDR Sales</t>
        </is>
      </c>
      <c r="B10" s="28" t="n">
        <v>48000</v>
      </c>
      <c r="C10" s="29" t="n">
        <v>1800</v>
      </c>
      <c r="D10" s="29" t="n">
        <v>950</v>
      </c>
      <c r="E10" s="29" t="n">
        <v>480</v>
      </c>
      <c r="F10" s="29" t="n">
        <v>110</v>
      </c>
      <c r="G10" s="30">
        <f>F10/C10</f>
        <v/>
      </c>
      <c r="H10" s="31">
        <f>B10/F10</f>
        <v/>
      </c>
      <c r="I10" s="28" t="n">
        <v>3200</v>
      </c>
      <c r="J10" s="28" t="n">
        <v>16000</v>
      </c>
      <c r="K10" s="32">
        <f>J10/H10</f>
        <v/>
      </c>
      <c r="L10" s="32">
        <f>(F10*J10)/B10</f>
        <v/>
      </c>
    </row>
    <row r="11">
      <c r="A11" s="11" t="inlineStr">
        <is>
          <t>Partner Referrals</t>
        </is>
      </c>
      <c r="B11" s="28" t="n">
        <v>18000</v>
      </c>
      <c r="C11" s="29" t="n">
        <v>2200</v>
      </c>
      <c r="D11" s="29" t="n">
        <v>1100</v>
      </c>
      <c r="E11" s="29" t="n">
        <v>520</v>
      </c>
      <c r="F11" s="29" t="n">
        <v>180</v>
      </c>
      <c r="G11" s="30">
        <f>F11/C11</f>
        <v/>
      </c>
      <c r="H11" s="31">
        <f>B11/F11</f>
        <v/>
      </c>
      <c r="I11" s="28" t="n">
        <v>1800</v>
      </c>
      <c r="J11" s="28" t="n">
        <v>9000</v>
      </c>
      <c r="K11" s="32">
        <f>J11/H11</f>
        <v/>
      </c>
      <c r="L11" s="32">
        <f>(F11*J11)/B11</f>
        <v/>
      </c>
    </row>
    <row r="12">
      <c r="A12" s="16" t="inlineStr">
        <is>
          <t>Meta / Instagram Ads</t>
        </is>
      </c>
      <c r="B12" s="28" t="n">
        <v>42000</v>
      </c>
      <c r="C12" s="29" t="n">
        <v>18500</v>
      </c>
      <c r="D12" s="29" t="n">
        <v>3200</v>
      </c>
      <c r="E12" s="29" t="n">
        <v>780</v>
      </c>
      <c r="F12" s="29" t="n">
        <v>190</v>
      </c>
      <c r="G12" s="30">
        <f>F12/C12</f>
        <v/>
      </c>
      <c r="H12" s="31">
        <f>B12/F12</f>
        <v/>
      </c>
      <c r="I12" s="28" t="n">
        <v>850</v>
      </c>
      <c r="J12" s="28" t="n">
        <v>3400</v>
      </c>
      <c r="K12" s="32">
        <f>J12/H12</f>
        <v/>
      </c>
      <c r="L12" s="32">
        <f>(F12*J12)/B12</f>
        <v/>
      </c>
    </row>
    <row r="13">
      <c r="A13" s="21" t="inlineStr">
        <is>
          <t>Blended Total / Weighted Avg</t>
        </is>
      </c>
      <c r="B13" s="22">
        <f>SUM(B7:B12)</f>
        <v/>
      </c>
      <c r="C13" s="23">
        <f>SUM(C7:C12)</f>
        <v/>
      </c>
      <c r="D13" s="23">
        <f>SUM(D7:D12)</f>
        <v/>
      </c>
      <c r="E13" s="23">
        <f>SUM(E7:E12)</f>
        <v/>
      </c>
      <c r="F13" s="23">
        <f>SUM(F7:F12)</f>
        <v/>
      </c>
      <c r="G13" s="24">
        <f>F13/C13</f>
        <v/>
      </c>
      <c r="H13" s="25">
        <f>B13/F13</f>
        <v/>
      </c>
      <c r="I13" s="22">
        <f>AVERAGE(I7:I12)</f>
        <v/>
      </c>
      <c r="J13" s="22">
        <f>AVERAGE(J7:J12)</f>
        <v/>
      </c>
      <c r="K13" s="26">
        <f>J13/H13</f>
        <v/>
      </c>
      <c r="L13" s="26">
        <f>(F13*J13)/B13</f>
        <v/>
      </c>
    </row>
  </sheetData>
  <mergeCells count="1">
    <mergeCell ref="A5:L5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selection activeCell="A1" sqref="A1"/>
    </sheetView>
  </sheetViews>
  <sheetFormatPr baseColWidth="8" defaultRowHeight="15"/>
  <cols>
    <col width="71" customWidth="1" min="1" max="1"/>
    <col width="15" customWidth="1" min="2" max="2"/>
    <col width="21" customWidth="1" min="3" max="3"/>
    <col width="26" customWidth="1" min="4" max="4"/>
    <col width="18" customWidth="1" min="5" max="5"/>
    <col width="13" customWidth="1" min="6" max="6"/>
    <col width="32" customWidth="1" min="7" max="7"/>
  </cols>
  <sheetData>
    <row r="1">
      <c r="A1" s="1" t="inlineStr">
        <is>
          <t>MULTI-STAGE CONVERSION FUNNEL &amp; LEAKAGE ANALYSIS</t>
        </is>
      </c>
    </row>
    <row r="2">
      <c r="A2" s="2" t="inlineStr">
        <is>
          <t>Full-Funnel Drop-off Rate, Stage Conversion &amp; Optimization Potential</t>
        </is>
      </c>
    </row>
    <row r="3"/>
    <row r="4"/>
    <row r="5">
      <c r="A5" s="27" t="inlineStr">
        <is>
          <t>CONVERSION FUNNEL STAGE METRICS</t>
        </is>
      </c>
    </row>
    <row r="6">
      <c r="A6" s="10" t="inlineStr">
        <is>
          <t>Funnel Stage</t>
        </is>
      </c>
      <c r="B6" s="10" t="inlineStr">
        <is>
          <t>Stage Volume</t>
        </is>
      </c>
      <c r="C6" s="10" t="inlineStr">
        <is>
          <t>Stage Conversion %</t>
        </is>
      </c>
      <c r="D6" s="10" t="inlineStr">
        <is>
          <t>Cumulative Conversion %</t>
        </is>
      </c>
      <c r="E6" s="10" t="inlineStr">
        <is>
          <t>Drop-Off Volume</t>
        </is>
      </c>
      <c r="F6" s="10" t="inlineStr">
        <is>
          <t>Drop-Off %</t>
        </is>
      </c>
      <c r="G6" s="10" t="inlineStr">
        <is>
          <t>Revenue Potential (+10% Lift)</t>
        </is>
      </c>
    </row>
    <row r="7">
      <c r="A7" s="11" t="inlineStr">
        <is>
          <t>1. Website Visitors</t>
        </is>
      </c>
      <c r="B7" s="29" t="n">
        <v>67500</v>
      </c>
      <c r="C7" s="14" t="n">
        <v>1</v>
      </c>
      <c r="D7" s="14" t="n">
        <v>1</v>
      </c>
      <c r="E7" s="13" t="n">
        <v>0</v>
      </c>
      <c r="F7" s="14" t="n">
        <v>0</v>
      </c>
      <c r="G7" s="33" t="n">
        <v>0</v>
      </c>
    </row>
    <row r="8">
      <c r="A8" s="16" t="inlineStr">
        <is>
          <t>2. Lead Signup / Form</t>
        </is>
      </c>
      <c r="B8" s="29" t="n">
        <v>15400</v>
      </c>
      <c r="C8" s="30">
        <f>B8/B7</f>
        <v/>
      </c>
      <c r="D8" s="30">
        <f>B8/$B$7</f>
        <v/>
      </c>
      <c r="E8" s="34">
        <f>B7-B8</f>
        <v/>
      </c>
      <c r="F8" s="30">
        <f>(B7-B8)/B7</f>
        <v/>
      </c>
      <c r="G8" s="35">
        <f>(B8*1.10)*250</f>
        <v/>
      </c>
    </row>
    <row r="9">
      <c r="A9" s="11" t="inlineStr">
        <is>
          <t>3. MQL Qualified</t>
        </is>
      </c>
      <c r="B9" s="29" t="n">
        <v>7250</v>
      </c>
      <c r="C9" s="14">
        <f>B9/B8</f>
        <v/>
      </c>
      <c r="D9" s="14">
        <f>B9/$B$7</f>
        <v/>
      </c>
      <c r="E9" s="13">
        <f>B8-B9</f>
        <v/>
      </c>
      <c r="F9" s="14">
        <f>(B8-B9)/B8</f>
        <v/>
      </c>
      <c r="G9" s="33">
        <f>(B9*1.10)*450</f>
        <v/>
      </c>
    </row>
    <row r="10">
      <c r="A10" s="16" t="inlineStr">
        <is>
          <t>4. SQL Opportunity</t>
        </is>
      </c>
      <c r="B10" s="29" t="n">
        <v>2850</v>
      </c>
      <c r="C10" s="30">
        <f>B10/B9</f>
        <v/>
      </c>
      <c r="D10" s="30">
        <f>B10/$B$7</f>
        <v/>
      </c>
      <c r="E10" s="34">
        <f>B9-B10</f>
        <v/>
      </c>
      <c r="F10" s="30">
        <f>(B9-B10)/B9</f>
        <v/>
      </c>
      <c r="G10" s="35">
        <f>(B10*1.10)*1200</f>
        <v/>
      </c>
    </row>
    <row r="11">
      <c r="A11" s="11" t="inlineStr">
        <is>
          <t>5. Demo Completed</t>
        </is>
      </c>
      <c r="B11" s="29" t="n">
        <v>1850</v>
      </c>
      <c r="C11" s="14">
        <f>B11/B10</f>
        <v/>
      </c>
      <c r="D11" s="14">
        <f>B11/$B$7</f>
        <v/>
      </c>
      <c r="E11" s="13">
        <f>B10-B11</f>
        <v/>
      </c>
      <c r="F11" s="14">
        <f>(B10-B11)/B10</f>
        <v/>
      </c>
      <c r="G11" s="33">
        <f>(B11*1.10)*2200</f>
        <v/>
      </c>
    </row>
    <row r="12">
      <c r="A12" s="16" t="inlineStr">
        <is>
          <t>6. Closed-Won Customer</t>
        </is>
      </c>
      <c r="B12" s="29" t="n">
        <v>1290</v>
      </c>
      <c r="C12" s="30">
        <f>B12/B11</f>
        <v/>
      </c>
      <c r="D12" s="30">
        <f>B12/$B$7</f>
        <v/>
      </c>
      <c r="E12" s="34">
        <f>B11-B12</f>
        <v/>
      </c>
      <c r="F12" s="30">
        <f>(B11-B12)/B11</f>
        <v/>
      </c>
      <c r="G12" s="35">
        <f>(B12*1.10)*6800</f>
        <v/>
      </c>
    </row>
  </sheetData>
  <mergeCells count="1">
    <mergeCell ref="A5:G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GROWTH ANALYTICS WORKBOOK MODEL DOCUMENTATION</t>
        </is>
      </c>
    </row>
    <row r="2">
      <c r="A2" s="2" t="inlineStr">
        <is>
          <t>Attribution Methodology, Color Coding Standards &amp; Audit Log</t>
        </is>
      </c>
    </row>
    <row r="3"/>
    <row r="4">
      <c r="A4" s="27" t="inlineStr">
        <is>
          <t>1. COLOR CODING CONVENTIONS</t>
        </is>
      </c>
    </row>
    <row r="5">
      <c r="A5" s="36" t="inlineStr">
        <is>
          <t>Header Navy (#1F4E79)</t>
        </is>
      </c>
      <c r="B5" s="37" t="inlineStr">
        <is>
          <t>Dark navy fill with white bold text for primary sheet titles and headers.</t>
        </is>
      </c>
    </row>
    <row r="6">
      <c r="A6" s="38" t="inlineStr">
        <is>
          <t>Input Blue (#DCE6F1)</t>
        </is>
      </c>
      <c r="B6" s="37" t="inlineStr">
        <is>
          <t>Light blue fill indicating user-editable channel spend, lead volume &amp; LTV parameters.</t>
        </is>
      </c>
    </row>
    <row r="7">
      <c r="A7" s="39" t="inlineStr">
        <is>
          <t>Output Green (#E2EFDA)</t>
        </is>
      </c>
      <c r="B7" s="37" t="inlineStr">
        <is>
          <t>Light green fill indicating dynamic Excel formula outputs (CAC, ROAS, Conversions).</t>
        </is>
      </c>
    </row>
    <row r="8">
      <c r="A8" s="40" t="inlineStr">
        <is>
          <t>Zebra Gray (#F2F2F2)</t>
        </is>
      </c>
      <c r="B8" s="37" t="inlineStr">
        <is>
          <t>Alternating row backgrounds for legibility across multi-column channel data.</t>
        </is>
      </c>
    </row>
    <row r="9"/>
    <row r="10"/>
    <row r="11">
      <c r="A11" s="27" t="inlineStr">
        <is>
          <t>2. METRIC FORMULA DEFINITIONS</t>
        </is>
      </c>
    </row>
    <row r="12">
      <c r="A12" s="40" t="inlineStr">
        <is>
          <t>Blended CAC</t>
        </is>
      </c>
      <c r="B12" s="37" t="inlineStr">
        <is>
          <t>Total Marketing &amp; Sales Spend divided by Total Closed-Won Paid Customers.</t>
        </is>
      </c>
    </row>
    <row r="13">
      <c r="A13" s="40" t="inlineStr">
        <is>
          <t>LTV : CAC Ratio</t>
        </is>
      </c>
      <c r="B13" s="37" t="inlineStr">
        <is>
          <t>12-Month Gross Margin Adjusted Customer Lifetime Value divided by Customer Acquisition Cost.</t>
        </is>
      </c>
    </row>
    <row r="14">
      <c r="A14" s="40" t="inlineStr">
        <is>
          <t>ROAS (Return on Ad Spend)</t>
        </is>
      </c>
      <c r="B14" s="37" t="inlineStr">
        <is>
          <t>Total Gross Revenue Generated by Channel divided by Direct Channel Ad Spend.</t>
        </is>
      </c>
    </row>
    <row r="15">
      <c r="A15" s="40" t="inlineStr">
        <is>
          <t>Lead-to-Paid Conv %</t>
        </is>
      </c>
      <c r="B15" s="37" t="inlineStr">
        <is>
          <t>Percentage of initial top-of-funnel leads that convert into paying customers.</t>
        </is>
      </c>
    </row>
  </sheetData>
  <mergeCells count="10">
    <mergeCell ref="B5:D5"/>
    <mergeCell ref="B14:D14"/>
    <mergeCell ref="B15:D15"/>
    <mergeCell ref="A4:D4"/>
    <mergeCell ref="B8:D8"/>
    <mergeCell ref="B13:D13"/>
    <mergeCell ref="A11:D11"/>
    <mergeCell ref="B12:D12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2026-10-17T14:46:41Z</dcterms:created>
  <dcterms:modified xmlns:dcterms="http://purl.org/dc/terms/" xmlns:xsi="http://www.w3.org/2001/XMLSchema-instance" xsi:type="dcterms:W3CDTF">2026-10-17T14:46:41Z</dcterms:modified>
</cp:coreProperties>
</file>