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ummary" sheetId="1" state="visible" r:id="rId1"/>
    <sheet xmlns:r="http://schemas.openxmlformats.org/officeDocument/2006/relationships" name="Automation_Engine" sheetId="2" state="visible" r:id="rId2"/>
    <sheet xmlns:r="http://schemas.openxmlformats.org/officeDocument/2006/relationships" name="ROI_Calculator" sheetId="3" state="visible" r:id="rId3"/>
    <sheet xmlns:r="http://schemas.openxmlformats.org/officeDocument/2006/relationships" name="Documentati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$#,##0"/>
    <numFmt numFmtId="166" formatCode="0.0%"/>
    <numFmt numFmtId="167" formatCode="0.0 Months"/>
  </numFmts>
  <fonts count="12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i val="1"/>
      <color rgb="00595959"/>
      <sz val="10"/>
    </font>
    <font>
      <name val="Calibri"/>
      <b val="1"/>
      <color rgb="00FFFFFF"/>
      <sz val="9"/>
    </font>
    <font>
      <name val="Calibri"/>
      <b val="1"/>
      <color rgb="001F4E79"/>
      <sz val="12"/>
    </font>
    <font>
      <name val="Calibri"/>
      <b val="1"/>
      <color rgb="00FFFFFF"/>
      <sz val="10"/>
    </font>
    <font>
      <name val="Calibri"/>
      <sz val="10"/>
    </font>
    <font>
      <b val="1"/>
      <color rgb="00FFFFFF"/>
    </font>
    <font>
      <name val="Calibri"/>
      <b val="1"/>
      <color rgb="001F4E79"/>
      <sz val="14"/>
    </font>
    <font>
      <b val="1"/>
    </font>
    <font>
      <name val="Calibri"/>
      <b val="1"/>
      <color rgb="00FFFFFF"/>
      <sz val="11"/>
    </font>
    <font>
      <name val="Calibri"/>
      <b val="1"/>
      <sz val="10"/>
    </font>
  </fonts>
  <fills count="6">
    <fill>
      <patternFill/>
    </fill>
    <fill>
      <patternFill patternType="gray125"/>
    </fill>
    <fill>
      <patternFill patternType="solid">
        <fgColor rgb="002F5496"/>
        <bgColor rgb="002F5496"/>
      </patternFill>
    </fill>
    <fill>
      <patternFill patternType="solid">
        <fgColor rgb="00F2F5F9"/>
        <bgColor rgb="00F2F5F9"/>
      </patternFill>
    </fill>
    <fill>
      <patternFill patternType="solid">
        <fgColor rgb="00DCE6F1"/>
        <bgColor rgb="00DCE6F1"/>
      </patternFill>
    </fill>
    <fill>
      <patternFill patternType="solid">
        <fgColor rgb="00E2EFDA"/>
        <bgColor rgb="00E2EFDA"/>
      </patternFill>
    </fill>
  </fills>
  <borders count="2">
    <border>
      <left/>
      <right/>
      <top/>
      <bottom/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B0C4DE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3" fontId="1" fillId="3" borderId="1" applyAlignment="1" pivotButton="0" quotePrefix="0" xfId="0">
      <alignment horizontal="center" vertical="center"/>
    </xf>
    <xf numFmtId="164" fontId="1" fillId="3" borderId="1" applyAlignment="1" pivotButton="0" quotePrefix="0" xfId="0">
      <alignment horizontal="center" vertical="center"/>
    </xf>
    <xf numFmtId="165" fontId="1" fillId="3" borderId="1" applyAlignment="1" pivotButton="0" quotePrefix="0" xfId="0">
      <alignment horizontal="center" vertical="center"/>
    </xf>
    <xf numFmtId="166" fontId="1" fillId="3" borderId="1" applyAlignment="1" pivotButton="0" quotePrefix="0" xfId="0">
      <alignment horizontal="center" vertical="center"/>
    </xf>
    <xf numFmtId="0" fontId="4" fillId="0" borderId="0" pivotButton="0" quotePrefix="0" xfId="0"/>
    <xf numFmtId="0" fontId="5" fillId="2" borderId="0" applyAlignment="1" pivotButton="0" quotePrefix="0" xfId="0">
      <alignment horizontal="center"/>
    </xf>
    <xf numFmtId="0" fontId="6" fillId="0" borderId="0" pivotButton="0" quotePrefix="0" xfId="0"/>
    <xf numFmtId="3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7" fillId="2" borderId="0" pivotButton="0" quotePrefix="0" xfId="0"/>
    <xf numFmtId="3" fontId="7" fillId="2" borderId="0" applyAlignment="1" pivotButton="0" quotePrefix="0" xfId="0">
      <alignment horizontal="right"/>
    </xf>
    <xf numFmtId="164" fontId="7" fillId="2" borderId="0" applyAlignment="1" pivotButton="0" quotePrefix="0" xfId="0">
      <alignment horizontal="right"/>
    </xf>
    <xf numFmtId="165" fontId="7" fillId="2" borderId="0" applyAlignment="1" pivotButton="0" quotePrefix="0" xfId="0">
      <alignment horizontal="right"/>
    </xf>
    <xf numFmtId="166" fontId="7" fillId="2" borderId="0" applyAlignment="1" pivotButton="0" quotePrefix="0" xfId="0">
      <alignment horizontal="right"/>
    </xf>
    <xf numFmtId="0" fontId="8" fillId="0" borderId="0" pivotButton="0" quotePrefix="0" xfId="0"/>
    <xf numFmtId="3" fontId="0" fillId="4" borderId="0" applyAlignment="1" pivotButton="0" quotePrefix="0" xfId="0">
      <alignment horizontal="right"/>
    </xf>
    <xf numFmtId="164" fontId="0" fillId="4" borderId="0" applyAlignment="1" pivotButton="0" quotePrefix="0" xfId="0">
      <alignment horizontal="right"/>
    </xf>
    <xf numFmtId="164" fontId="9" fillId="0" borderId="0" applyAlignment="1" pivotButton="0" quotePrefix="0" xfId="0">
      <alignment horizontal="right"/>
    </xf>
    <xf numFmtId="165" fontId="0" fillId="4" borderId="0" applyAlignment="1" pivotButton="0" quotePrefix="0" xfId="0">
      <alignment horizontal="right"/>
    </xf>
    <xf numFmtId="165" fontId="9" fillId="5" borderId="0" applyAlignment="1" pivotButton="0" quotePrefix="0" xfId="0">
      <alignment horizontal="right"/>
    </xf>
    <xf numFmtId="10" fontId="0" fillId="0" borderId="0" applyAlignment="1" pivotButton="0" quotePrefix="0" xfId="0">
      <alignment horizontal="right"/>
    </xf>
    <xf numFmtId="3" fontId="7" fillId="2" borderId="0" pivotButton="0" quotePrefix="0" xfId="0"/>
    <xf numFmtId="164" fontId="7" fillId="2" borderId="0" pivotButton="0" quotePrefix="0" xfId="0"/>
    <xf numFmtId="165" fontId="7" fillId="2" borderId="0" pivotButton="0" quotePrefix="0" xfId="0"/>
    <xf numFmtId="10" fontId="7" fillId="2" borderId="0" pivotButton="0" quotePrefix="0" xfId="0"/>
    <xf numFmtId="0" fontId="10" fillId="2" borderId="0" pivotButton="0" quotePrefix="0" xfId="0"/>
    <xf numFmtId="0" fontId="11" fillId="0" borderId="0" pivotButton="0" quotePrefix="0" xfId="0"/>
    <xf numFmtId="165" fontId="11" fillId="5" borderId="0" applyAlignment="1" pivotButton="0" quotePrefix="0" xfId="0">
      <alignment horizontal="right"/>
    </xf>
    <xf numFmtId="166" fontId="11" fillId="5" borderId="0" applyAlignment="1" pivotButton="0" quotePrefix="0" xfId="0">
      <alignment horizontal="right"/>
    </xf>
    <xf numFmtId="167" fontId="11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Labor Cost Savings by Workflow ($)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'Automation_Engine'!I4</f>
            </strRef>
          </tx>
          <spPr>
            <a:ln xmlns:a="http://schemas.openxmlformats.org/drawingml/2006/main">
              <a:prstDash val="solid"/>
            </a:ln>
          </spPr>
          <cat>
            <numRef>
              <f>'Automation_Engine'!$A$5:$A$12</f>
            </numRef>
          </cat>
          <val>
            <numRef>
              <f>'Automation_Engine'!$I$5:$I$12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Workflow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Monthly Cost Saved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648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0" workbookViewId="0">
      <selection activeCell="A1" sqref="A1"/>
    </sheetView>
  </sheetViews>
  <sheetFormatPr baseColWidth="8" defaultRowHeight="15"/>
  <cols>
    <col width="77" customWidth="1" min="1" max="1"/>
    <col width="44" customWidth="1" min="2" max="2"/>
    <col width="70" customWidth="1" min="3" max="3"/>
    <col width="70" customWidth="1" min="4" max="4"/>
    <col width="70" customWidth="1" min="5" max="5"/>
    <col width="21" customWidth="1" min="6" max="6"/>
    <col width="27" customWidth="1" min="7" max="7"/>
    <col width="15" customWidth="1" min="8" max="8"/>
    <col width="24" customWidth="1" min="9" max="9"/>
    <col width="15" customWidth="1" min="10" max="10"/>
  </cols>
  <sheetData>
    <row r="1">
      <c r="A1" s="1" t="inlineStr">
        <is>
          <t>TASK AUTOMATION &amp; WORKFLOW SAVINGS MODEL</t>
        </is>
      </c>
    </row>
    <row r="2">
      <c r="A2" s="2" t="inlineStr">
        <is>
          <t>Executive Operational Efficiency | Routine Workflow Automation &amp; Labor ROI</t>
        </is>
      </c>
    </row>
    <row r="3"/>
    <row r="4">
      <c r="A4" s="3" t="inlineStr">
        <is>
          <t>ACTIVE WORKFLOWS</t>
        </is>
      </c>
      <c r="B4" s="4" t="n"/>
      <c r="C4" s="3" t="inlineStr">
        <is>
          <t>MONTHLY EXECUTIONS</t>
        </is>
      </c>
      <c r="D4" s="4" t="n"/>
      <c r="E4" s="3" t="inlineStr">
        <is>
          <t>HOURS SAVED / MO</t>
        </is>
      </c>
      <c r="F4" s="4" t="n"/>
      <c r="G4" s="3" t="inlineStr">
        <is>
          <t>MONTHLY COST SAVED</t>
        </is>
      </c>
      <c r="H4" s="4" t="n"/>
      <c r="I4" s="3" t="inlineStr">
        <is>
          <t>ANNUALIZED ROI %</t>
        </is>
      </c>
      <c r="J4" s="4" t="n"/>
    </row>
    <row r="5">
      <c r="A5" s="5">
        <f>COUNTA('Automation_Engine'!A5:A12)</f>
        <v/>
      </c>
      <c r="B5" s="4" t="n"/>
      <c r="C5" s="5">
        <f>'Automation_Engine'!E13</f>
        <v/>
      </c>
      <c r="D5" s="4" t="n"/>
      <c r="E5" s="6">
        <f>'Automation_Engine'!G13</f>
        <v/>
      </c>
      <c r="F5" s="4" t="n"/>
      <c r="G5" s="7">
        <f>'Automation_Engine'!I13</f>
        <v/>
      </c>
      <c r="H5" s="4" t="n"/>
      <c r="I5" s="8">
        <f>'ROI_Calculator'!B12</f>
        <v/>
      </c>
      <c r="J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/>
    <row r="8"/>
    <row r="9">
      <c r="A9" s="9" t="inlineStr">
        <is>
          <t>AUTOMATION SAVINGS BY WORKFLOW CATEGORY</t>
        </is>
      </c>
    </row>
    <row r="10">
      <c r="A10" s="10" t="inlineStr">
        <is>
          <t>Workflow Category</t>
        </is>
      </c>
      <c r="B10" s="10" t="inlineStr">
        <is>
          <t>Active Automation Count</t>
        </is>
      </c>
      <c r="C10" s="10" t="inlineStr">
        <is>
          <t>Monthly Executions</t>
        </is>
      </c>
      <c r="D10" s="10" t="inlineStr">
        <is>
          <t>Hours Saved / Month</t>
        </is>
      </c>
      <c r="E10" s="10" t="inlineStr">
        <is>
          <t>Labor Cost Savings ($/Mo)</t>
        </is>
      </c>
      <c r="F10" s="10" t="inlineStr">
        <is>
          <t>% of Total Savings</t>
        </is>
      </c>
    </row>
    <row r="11">
      <c r="A11" s="11" t="inlineStr">
        <is>
          <t>Data Sync &amp; ETL Pipelines</t>
        </is>
      </c>
      <c r="B11" s="12">
        <f>COUNTIF('Automation_Engine'!B5:B12, A11)</f>
        <v/>
      </c>
      <c r="C11" s="12">
        <f>SUMIF('Automation_Engine'!B5:B12, A11, 'Automation_Engine'!E5:E12)</f>
        <v/>
      </c>
      <c r="D11" s="13">
        <f>SUMIF('Automation_Engine'!B5:B12, A11, 'Automation_Engine'!G5:G12)</f>
        <v/>
      </c>
      <c r="E11" s="14">
        <f>SUMIF('Automation_Engine'!B5:B12, A11, 'Automation_Engine'!I5:I12)</f>
        <v/>
      </c>
      <c r="F11" s="15">
        <f>E11/$E$16</f>
        <v/>
      </c>
    </row>
    <row r="12">
      <c r="A12" s="11" t="inlineStr">
        <is>
          <t>Financial &amp; Billing Operations</t>
        </is>
      </c>
      <c r="B12" s="12">
        <f>COUNTIF('Automation_Engine'!B5:B12, A12)</f>
        <v/>
      </c>
      <c r="C12" s="12">
        <f>SUMIF('Automation_Engine'!B5:B12, A12, 'Automation_Engine'!E5:E12)</f>
        <v/>
      </c>
      <c r="D12" s="13">
        <f>SUMIF('Automation_Engine'!B5:B12, A12, 'Automation_Engine'!G5:G12)</f>
        <v/>
      </c>
      <c r="E12" s="14">
        <f>SUMIF('Automation_Engine'!B5:B12, A12, 'Automation_Engine'!I5:I12)</f>
        <v/>
      </c>
      <c r="F12" s="15">
        <f>E12/$E$16</f>
        <v/>
      </c>
    </row>
    <row r="13">
      <c r="A13" s="11" t="inlineStr">
        <is>
          <t>User Onboarding &amp; Provisioning</t>
        </is>
      </c>
      <c r="B13" s="12">
        <f>COUNTIF('Automation_Engine'!B5:B12, A13)</f>
        <v/>
      </c>
      <c r="C13" s="12">
        <f>SUMIF('Automation_Engine'!B5:B12, A13, 'Automation_Engine'!E5:E12)</f>
        <v/>
      </c>
      <c r="D13" s="13">
        <f>SUMIF('Automation_Engine'!B5:B12, A13, 'Automation_Engine'!G5:G12)</f>
        <v/>
      </c>
      <c r="E13" s="14">
        <f>SUMIF('Automation_Engine'!B5:B12, A13, 'Automation_Engine'!I5:I12)</f>
        <v/>
      </c>
      <c r="F13" s="15">
        <f>E13/$E$16</f>
        <v/>
      </c>
    </row>
    <row r="14">
      <c r="A14" s="11" t="inlineStr">
        <is>
          <t>Compliance &amp; Audit Monitoring</t>
        </is>
      </c>
      <c r="B14" s="12">
        <f>COUNTIF('Automation_Engine'!B5:B12, A14)</f>
        <v/>
      </c>
      <c r="C14" s="12">
        <f>SUMIF('Automation_Engine'!B5:B12, A14, 'Automation_Engine'!E5:E12)</f>
        <v/>
      </c>
      <c r="D14" s="13">
        <f>SUMIF('Automation_Engine'!B5:B12, A14, 'Automation_Engine'!G5:G12)</f>
        <v/>
      </c>
      <c r="E14" s="14">
        <f>SUMIF('Automation_Engine'!B5:B12, A14, 'Automation_Engine'!I5:I12)</f>
        <v/>
      </c>
      <c r="F14" s="15">
        <f>E14/$E$16</f>
        <v/>
      </c>
    </row>
    <row r="15">
      <c r="A15" s="11" t="inlineStr">
        <is>
          <t>Alerting &amp; System Health Check</t>
        </is>
      </c>
      <c r="B15" s="12">
        <f>COUNTIF('Automation_Engine'!B5:B12, A15)</f>
        <v/>
      </c>
      <c r="C15" s="12">
        <f>SUMIF('Automation_Engine'!B5:B12, A15, 'Automation_Engine'!E5:E12)</f>
        <v/>
      </c>
      <c r="D15" s="13">
        <f>SUMIF('Automation_Engine'!B5:B12, A15, 'Automation_Engine'!G5:G12)</f>
        <v/>
      </c>
      <c r="E15" s="14">
        <f>SUMIF('Automation_Engine'!B5:B12, A15, 'Automation_Engine'!I5:I12)</f>
        <v/>
      </c>
      <c r="F15" s="15">
        <f>E15/$E$16</f>
        <v/>
      </c>
    </row>
    <row r="16">
      <c r="A16" s="16" t="inlineStr">
        <is>
          <t>TOTAL AUTOMATION PORTFOLIO</t>
        </is>
      </c>
      <c r="B16" s="17">
        <f>SUM(B11:B15)</f>
        <v/>
      </c>
      <c r="C16" s="17">
        <f>SUM(C11:C15)</f>
        <v/>
      </c>
      <c r="D16" s="18">
        <f>SUM(D11:D15)</f>
        <v/>
      </c>
      <c r="E16" s="19">
        <f>SUM(E11:E15)</f>
        <v/>
      </c>
      <c r="F16" s="20">
        <f>SUM(F11:F15)</f>
        <v/>
      </c>
    </row>
  </sheetData>
  <mergeCells count="10">
    <mergeCell ref="A4:B4"/>
    <mergeCell ref="G4:H4"/>
    <mergeCell ref="E4:F4"/>
    <mergeCell ref="I4:J4"/>
    <mergeCell ref="C5:D6"/>
    <mergeCell ref="A5:B6"/>
    <mergeCell ref="G5:H6"/>
    <mergeCell ref="E5:F6"/>
    <mergeCell ref="I5:J6"/>
    <mergeCell ref="C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3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32" customWidth="1" min="2" max="2"/>
    <col width="20" customWidth="1" min="3" max="3"/>
    <col width="14" customWidth="1" min="4" max="4"/>
    <col width="20" customWidth="1" min="5" max="5"/>
    <col width="20" customWidth="1" min="6" max="6"/>
    <col width="18" customWidth="1" min="7" max="7"/>
    <col width="20" customWidth="1" min="8" max="8"/>
    <col width="24" customWidth="1" min="9" max="9"/>
    <col width="18" customWidth="1" min="10" max="10"/>
    <col width="19" customWidth="1" min="11" max="11"/>
  </cols>
  <sheetData>
    <row r="1">
      <c r="A1" s="21" t="inlineStr">
        <is>
          <t>ROUTINE TASK AUTOMATION &amp; SLA METRICS ENGINE</t>
        </is>
      </c>
    </row>
    <row r="2"/>
    <row r="3">
      <c r="A3" s="10" t="inlineStr">
        <is>
          <t>Workflow Name</t>
        </is>
      </c>
      <c r="B3" s="10" t="inlineStr">
        <is>
          <t>Category</t>
        </is>
      </c>
      <c r="C3" s="10" t="inlineStr">
        <is>
          <t>Trigger Type</t>
        </is>
      </c>
      <c r="D3" s="10" t="inlineStr">
        <is>
          <t>Frequency</t>
        </is>
      </c>
      <c r="E3" s="10" t="inlineStr">
        <is>
          <t>Monthly Executions</t>
        </is>
      </c>
      <c r="F3" s="10" t="inlineStr">
        <is>
          <t>Manual Mins / Exec</t>
        </is>
      </c>
      <c r="G3" s="10" t="inlineStr">
        <is>
          <t>Hours Saved / Mo</t>
        </is>
      </c>
      <c r="H3" s="10" t="inlineStr">
        <is>
          <t>Hourly Rate ($/hr)</t>
        </is>
      </c>
      <c r="I3" s="10" t="inlineStr">
        <is>
          <t>Monthly Cost Saved ($)</t>
        </is>
      </c>
      <c r="J3" s="10" t="inlineStr">
        <is>
          <t>Error Rate (%)</t>
        </is>
      </c>
      <c r="K3" s="10" t="inlineStr">
        <is>
          <t>SLA Pass Rate (%)</t>
        </is>
      </c>
    </row>
    <row r="4"/>
    <row r="5">
      <c r="A5" s="11" t="inlineStr">
        <is>
          <t>Feature Store Batch-to-Online Sync</t>
        </is>
      </c>
      <c r="B5" s="11" t="inlineStr">
        <is>
          <t>Data Sync &amp; ETL Pipelines</t>
        </is>
      </c>
      <c r="C5" s="11" t="inlineStr">
        <is>
          <t>Scheduled Cron</t>
        </is>
      </c>
      <c r="D5" s="11" t="inlineStr">
        <is>
          <t>Hourly</t>
        </is>
      </c>
      <c r="E5" s="22" t="n">
        <v>720</v>
      </c>
      <c r="F5" s="23" t="n">
        <v>15</v>
      </c>
      <c r="G5" s="24">
        <f>(E5*F5)/60</f>
        <v/>
      </c>
      <c r="H5" s="25" t="n">
        <v>85</v>
      </c>
      <c r="I5" s="26">
        <f>G5*H5</f>
        <v/>
      </c>
      <c r="J5" s="27" t="n">
        <v>0.001</v>
      </c>
      <c r="K5" s="27" t="n">
        <v>0.999</v>
      </c>
    </row>
    <row r="6">
      <c r="A6" s="11" t="inlineStr">
        <is>
          <t>Stripe Failed Invoice Retry &amp; Dunning</t>
        </is>
      </c>
      <c r="B6" s="11" t="inlineStr">
        <is>
          <t>Financial &amp; Billing Operations</t>
        </is>
      </c>
      <c r="C6" s="11" t="inlineStr">
        <is>
          <t>Webhook Event</t>
        </is>
      </c>
      <c r="D6" s="11" t="inlineStr">
        <is>
          <t>Real-Time</t>
        </is>
      </c>
      <c r="E6" s="22" t="n">
        <v>3400</v>
      </c>
      <c r="F6" s="23" t="n">
        <v>8</v>
      </c>
      <c r="G6" s="24">
        <f>(E6*F6)/60</f>
        <v/>
      </c>
      <c r="H6" s="25" t="n">
        <v>65</v>
      </c>
      <c r="I6" s="26">
        <f>G6*H6</f>
        <v/>
      </c>
      <c r="J6" s="27" t="n">
        <v>0.005</v>
      </c>
      <c r="K6" s="27" t="n">
        <v>0.995</v>
      </c>
    </row>
    <row r="7">
      <c r="A7" s="11" t="inlineStr">
        <is>
          <t>SAML SSO &amp; Okta User Onboarding</t>
        </is>
      </c>
      <c r="B7" s="11" t="inlineStr">
        <is>
          <t>User Onboarding &amp; Provisioning</t>
        </is>
      </c>
      <c r="C7" s="11" t="inlineStr">
        <is>
          <t>API Trigger</t>
        </is>
      </c>
      <c r="D7" s="11" t="inlineStr">
        <is>
          <t>On-Demand</t>
        </is>
      </c>
      <c r="E7" s="22" t="n">
        <v>450</v>
      </c>
      <c r="F7" s="23" t="n">
        <v>25</v>
      </c>
      <c r="G7" s="24">
        <f>(E7*F7)/60</f>
        <v/>
      </c>
      <c r="H7" s="25" t="n">
        <v>75</v>
      </c>
      <c r="I7" s="26">
        <f>G7*H7</f>
        <v/>
      </c>
      <c r="J7" s="27" t="n">
        <v>0.002</v>
      </c>
      <c r="K7" s="27" t="n">
        <v>0.998</v>
      </c>
    </row>
    <row r="8">
      <c r="A8" s="11" t="inlineStr">
        <is>
          <t>SOC2 Compliance Audit Log Backup</t>
        </is>
      </c>
      <c r="B8" s="11" t="inlineStr">
        <is>
          <t>Compliance &amp; Audit Monitoring</t>
        </is>
      </c>
      <c r="C8" s="11" t="inlineStr">
        <is>
          <t>Scheduled Cron</t>
        </is>
      </c>
      <c r="D8" s="11" t="inlineStr">
        <is>
          <t>Daily</t>
        </is>
      </c>
      <c r="E8" s="22" t="n">
        <v>30</v>
      </c>
      <c r="F8" s="23" t="n">
        <v>60</v>
      </c>
      <c r="G8" s="24">
        <f>(E8*F8)/60</f>
        <v/>
      </c>
      <c r="H8" s="25" t="n">
        <v>90</v>
      </c>
      <c r="I8" s="26">
        <f>G8*H8</f>
        <v/>
      </c>
      <c r="J8" s="27" t="n">
        <v>0</v>
      </c>
      <c r="K8" s="27" t="n">
        <v>1</v>
      </c>
    </row>
    <row r="9">
      <c r="A9" s="11" t="inlineStr">
        <is>
          <t>ElastiCache Latency Alerting &amp; Self-Heal</t>
        </is>
      </c>
      <c r="B9" s="11" t="inlineStr">
        <is>
          <t>Alerting &amp; System Health Check</t>
        </is>
      </c>
      <c r="C9" s="11" t="inlineStr">
        <is>
          <t>Prometheus Webhook</t>
        </is>
      </c>
      <c r="D9" s="11" t="inlineStr">
        <is>
          <t>Real-Time</t>
        </is>
      </c>
      <c r="E9" s="22" t="n">
        <v>1200</v>
      </c>
      <c r="F9" s="23" t="n">
        <v>10</v>
      </c>
      <c r="G9" s="24">
        <f>(E9*F9)/60</f>
        <v/>
      </c>
      <c r="H9" s="25" t="n">
        <v>110</v>
      </c>
      <c r="I9" s="26">
        <f>G9*H9</f>
        <v/>
      </c>
      <c r="J9" s="27" t="n">
        <v>0.008</v>
      </c>
      <c r="K9" s="27" t="n">
        <v>0.992</v>
      </c>
    </row>
    <row r="10">
      <c r="A10" s="11" t="inlineStr">
        <is>
          <t>CRM Lead Routing &amp; Enrichment Pipeline</t>
        </is>
      </c>
      <c r="B10" s="11" t="inlineStr">
        <is>
          <t>Data Sync &amp; ETL Pipelines</t>
        </is>
      </c>
      <c r="C10" s="11" t="inlineStr">
        <is>
          <t>Kafka Message</t>
        </is>
      </c>
      <c r="D10" s="11" t="inlineStr">
        <is>
          <t>Real-Time</t>
        </is>
      </c>
      <c r="E10" s="22" t="n">
        <v>18500</v>
      </c>
      <c r="F10" s="23" t="n">
        <v>3</v>
      </c>
      <c r="G10" s="24">
        <f>(E10*F10)/60</f>
        <v/>
      </c>
      <c r="H10" s="25" t="n">
        <v>70</v>
      </c>
      <c r="I10" s="26">
        <f>G10*H10</f>
        <v/>
      </c>
      <c r="J10" s="27" t="n">
        <v>0.003</v>
      </c>
      <c r="K10" s="27" t="n">
        <v>0.997</v>
      </c>
    </row>
    <row r="11">
      <c r="A11" s="11" t="inlineStr">
        <is>
          <t>Automated Weekly Board PDF Generation</t>
        </is>
      </c>
      <c r="B11" s="11" t="inlineStr">
        <is>
          <t>Financial &amp; Billing Operations</t>
        </is>
      </c>
      <c r="C11" s="11" t="inlineStr">
        <is>
          <t>Scheduled Cron</t>
        </is>
      </c>
      <c r="D11" s="11" t="inlineStr">
        <is>
          <t>Weekly</t>
        </is>
      </c>
      <c r="E11" s="22" t="n">
        <v>4</v>
      </c>
      <c r="F11" s="23" t="n">
        <v>180</v>
      </c>
      <c r="G11" s="24">
        <f>(E11*F11)/60</f>
        <v/>
      </c>
      <c r="H11" s="25" t="n">
        <v>95</v>
      </c>
      <c r="I11" s="26">
        <f>G11*H11</f>
        <v/>
      </c>
      <c r="J11" s="27" t="n">
        <v>0</v>
      </c>
      <c r="K11" s="27" t="n">
        <v>1</v>
      </c>
    </row>
    <row r="12">
      <c r="A12" s="11" t="inlineStr">
        <is>
          <t>GDPR Right-to-Forget Data Deletion</t>
        </is>
      </c>
      <c r="B12" s="11" t="inlineStr">
        <is>
          <t>Compliance &amp; Audit Monitoring</t>
        </is>
      </c>
      <c r="C12" s="11" t="inlineStr">
        <is>
          <t>User Request</t>
        </is>
      </c>
      <c r="D12" s="11" t="inlineStr">
        <is>
          <t>On-Demand</t>
        </is>
      </c>
      <c r="E12" s="22" t="n">
        <v>85</v>
      </c>
      <c r="F12" s="23" t="n">
        <v>45</v>
      </c>
      <c r="G12" s="24">
        <f>(E12*F12)/60</f>
        <v/>
      </c>
      <c r="H12" s="25" t="n">
        <v>80</v>
      </c>
      <c r="I12" s="26">
        <f>G12*H12</f>
        <v/>
      </c>
      <c r="J12" s="27" t="n">
        <v>0.001</v>
      </c>
      <c r="K12" s="27" t="n">
        <v>0.999</v>
      </c>
    </row>
    <row r="13">
      <c r="A13" s="16" t="inlineStr">
        <is>
          <t>TOTAL PORTFOLIO STATS</t>
        </is>
      </c>
      <c r="E13" s="28">
        <f>SUM(E5:E12)</f>
        <v/>
      </c>
      <c r="G13" s="29">
        <f>SUM(G5:G12)</f>
        <v/>
      </c>
      <c r="I13" s="30">
        <f>SUM(I5:I12)</f>
        <v/>
      </c>
      <c r="J13" s="31">
        <f>AVERAGE(J5:J12)</f>
        <v/>
      </c>
      <c r="K13" s="31">
        <f>AVERAGE(K5:K12)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45" customWidth="1" min="1" max="1"/>
    <col width="25" customWidth="1" min="2" max="2"/>
  </cols>
  <sheetData>
    <row r="1">
      <c r="A1" s="21" t="inlineStr">
        <is>
          <t>AUTOMATION INFRASTRUCTURE INVESTMENT &amp; ROI MODEL</t>
        </is>
      </c>
    </row>
    <row r="3">
      <c r="A3" s="32" t="inlineStr">
        <is>
          <t>CAPEX &amp; OPEX INVESTMENTS</t>
        </is>
      </c>
      <c r="B3" s="32" t="inlineStr">
        <is>
          <t>AMOUNT ($)</t>
        </is>
      </c>
    </row>
    <row r="4">
      <c r="A4" s="11" t="inlineStr">
        <is>
          <t>Initial Platform Development &amp; Engineering Cost</t>
        </is>
      </c>
      <c r="B4" s="25" t="n">
        <v>120000</v>
      </c>
    </row>
    <row r="5">
      <c r="A5" s="11" t="inlineStr">
        <is>
          <t>Software Licensing &amp; Infrastructure (Annual)</t>
        </is>
      </c>
      <c r="B5" s="25" t="n">
        <v>35000</v>
      </c>
    </row>
    <row r="6">
      <c r="A6" s="11" t="inlineStr">
        <is>
          <t>Annual Maintenance &amp; Monitoring Overhead</t>
        </is>
      </c>
      <c r="B6" s="25" t="n">
        <v>25000</v>
      </c>
    </row>
    <row r="8">
      <c r="A8" s="32" t="inlineStr">
        <is>
          <t>FINANCIAL RETURN METRICS</t>
        </is>
      </c>
      <c r="B8" s="32" t="inlineStr">
        <is>
          <t>CALCULATED VALUE</t>
        </is>
      </c>
    </row>
    <row r="9">
      <c r="A9" s="33" t="inlineStr">
        <is>
          <t>Monthly Gross Cost Savings</t>
        </is>
      </c>
      <c r="B9" s="34">
        <f>'Automation_Engine'!I13</f>
        <v/>
      </c>
    </row>
    <row r="10">
      <c r="A10" s="33" t="inlineStr">
        <is>
          <t>Annualized Gross Cost Savings</t>
        </is>
      </c>
      <c r="B10" s="34">
        <f>B9*12</f>
        <v/>
      </c>
    </row>
    <row r="11">
      <c r="A11" s="33" t="inlineStr">
        <is>
          <t>Annual Net Savings (After OpEx)</t>
        </is>
      </c>
      <c r="B11" s="34">
        <f>B10-(B5+B6)</f>
        <v/>
      </c>
    </row>
    <row r="12">
      <c r="A12" s="33" t="inlineStr">
        <is>
          <t>Annualized ROI %</t>
        </is>
      </c>
      <c r="B12" s="35">
        <f>B11/B4</f>
        <v/>
      </c>
    </row>
    <row r="13">
      <c r="A13" s="33" t="inlineStr">
        <is>
          <t>Payback Period (Months)</t>
        </is>
      </c>
      <c r="B13" s="36">
        <f>B4/(B11/12)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55" customWidth="1" min="2" max="2"/>
  </cols>
  <sheetData>
    <row r="1">
      <c r="A1" s="21" t="inlineStr">
        <is>
          <t>AUTOMATION MODEL DOCUMENTATION &amp; LEGEND</t>
        </is>
      </c>
    </row>
    <row r="3">
      <c r="A3" s="33" t="inlineStr">
        <is>
          <t>Color Conventions:</t>
        </is>
      </c>
      <c r="B3" s="11" t="inlineStr"/>
    </row>
    <row r="4">
      <c r="A4" s="11" t="inlineStr">
        <is>
          <t>Navy Fill (#2F5496)</t>
        </is>
      </c>
      <c r="B4" s="11" t="inlineStr">
        <is>
          <t>Header rows &amp; Grand Totals</t>
        </is>
      </c>
    </row>
    <row r="5">
      <c r="A5" s="11" t="inlineStr">
        <is>
          <t>Light Blue Fill (#DCE6F1)</t>
        </is>
      </c>
      <c r="B5" s="11" t="inlineStr">
        <is>
          <t>Editable User Inputs (Executions, Rates, Mins)</t>
        </is>
      </c>
    </row>
    <row r="6">
      <c r="A6" s="11" t="inlineStr">
        <is>
          <t>Light Green Fill (#E2EFDA)</t>
        </is>
      </c>
      <c r="B6" s="11" t="inlineStr">
        <is>
          <t>Automated Cost Savings &amp; ROI Formula Outputs</t>
        </is>
      </c>
    </row>
    <row r="7">
      <c r="A7" s="11" t="inlineStr"/>
      <c r="B7" s="11" t="inlineStr"/>
    </row>
    <row r="8">
      <c r="A8" s="33" t="inlineStr">
        <is>
          <t>Methodology &amp; Formulas:</t>
        </is>
      </c>
      <c r="B8" s="11" t="inlineStr"/>
    </row>
    <row r="9">
      <c r="A9" s="11" t="inlineStr">
        <is>
          <t>Hours Saved / Month</t>
        </is>
      </c>
      <c r="B9" s="11" t="inlineStr">
        <is>
          <t>(Monthly Executions * Manual Mins per Exec) / 60</t>
        </is>
      </c>
    </row>
    <row r="10">
      <c r="A10" s="11" t="inlineStr">
        <is>
          <t>Monthly Cost Saved</t>
        </is>
      </c>
      <c r="B10" s="11" t="inlineStr">
        <is>
          <t>Hours Saved / Month * Blended Hourly Labor Rate</t>
        </is>
      </c>
    </row>
    <row r="11">
      <c r="A11" s="11" t="inlineStr">
        <is>
          <t>Annualized Net Savings</t>
        </is>
      </c>
      <c r="B11" s="11" t="inlineStr">
        <is>
          <t>Annual Gross Savings - (Annual Licensing + Maintenance)</t>
        </is>
      </c>
    </row>
    <row r="12">
      <c r="A12" s="11" t="inlineStr">
        <is>
          <t>Payback Period</t>
        </is>
      </c>
      <c r="B12" s="11" t="inlineStr">
        <is>
          <t>Initial CapEx Development / Monthly Net Savings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2026-10-17T15:18:25Z</dcterms:created>
  <dcterms:modified xmlns:dcterms="http://purl.org/dc/terms/" xmlns:xsi="http://www.w3.org/2001/XMLSchema-instance" xsi:type="dcterms:W3CDTF">2026-10-17T15:18:25Z</dcterms:modified>
</cp:coreProperties>
</file>